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ampus.eur.nl\users\home\45285mve\Documents\iMTA BV\Acquisition\Projects\Questionnaires\Costing tool\"/>
    </mc:Choice>
  </mc:AlternateContent>
  <bookViews>
    <workbookView xWindow="0" yWindow="0" windowWidth="19200" windowHeight="6720"/>
  </bookViews>
  <sheets>
    <sheet name="Introductie" sheetId="8" r:id="rId1"/>
    <sheet name="Instellingen" sheetId="3" r:id="rId2"/>
    <sheet name="Referentieprijzen" sheetId="5" r:id="rId3"/>
    <sheet name="Input KH2015" sheetId="6" r:id="rId4"/>
  </sheets>
  <definedNames>
    <definedName name="inflatie15">Instellingen!$G$19</definedName>
    <definedName name="inflatie16">Instellingen!$H$19</definedName>
    <definedName name="inflatie17">Instellingen!$I$19</definedName>
    <definedName name="inflatie18">Instellingen!$J$19</definedName>
    <definedName name="inflatie19">Instellingen!$K$19</definedName>
    <definedName name="inflatie20">Instellingen!$L$19</definedName>
    <definedName name="jaar">Instellingen!$G$9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4" i="5" l="1"/>
  <c r="G9" i="3" l="1"/>
  <c r="H7" i="5" l="1"/>
  <c r="G147" i="5"/>
  <c r="G148" i="5"/>
  <c r="G146" i="5"/>
  <c r="G149" i="5"/>
  <c r="G145" i="5"/>
  <c r="G137" i="5"/>
  <c r="G138" i="5"/>
  <c r="G139" i="5"/>
  <c r="G140" i="5"/>
  <c r="G141" i="5"/>
  <c r="G142" i="5"/>
  <c r="G131" i="5"/>
  <c r="G132" i="5"/>
  <c r="G133" i="5"/>
  <c r="G134" i="5"/>
  <c r="G135" i="5"/>
  <c r="G136" i="5"/>
  <c r="G130" i="5"/>
  <c r="G125" i="5"/>
  <c r="G126" i="5"/>
  <c r="G127" i="5"/>
  <c r="G123" i="5"/>
  <c r="G122" i="5"/>
  <c r="G121" i="5"/>
  <c r="G118" i="5"/>
  <c r="G117" i="5"/>
  <c r="G110" i="5"/>
  <c r="G111" i="5"/>
  <c r="G112" i="5"/>
  <c r="G113" i="5"/>
  <c r="G114" i="5"/>
  <c r="G115" i="5"/>
  <c r="G109" i="5"/>
  <c r="G107" i="5"/>
  <c r="G106" i="5"/>
  <c r="G94" i="5"/>
  <c r="G95" i="5"/>
  <c r="G96" i="5"/>
  <c r="G97" i="5"/>
  <c r="G98" i="5"/>
  <c r="G99" i="5"/>
  <c r="G100" i="5"/>
  <c r="G101" i="5"/>
  <c r="G102" i="5"/>
  <c r="G93" i="5"/>
  <c r="G90" i="5"/>
  <c r="G91" i="5"/>
  <c r="G89" i="5"/>
  <c r="G79" i="5"/>
  <c r="G80" i="5"/>
  <c r="G81" i="5"/>
  <c r="G82" i="5"/>
  <c r="G83" i="5"/>
  <c r="G84" i="5"/>
  <c r="G85" i="5"/>
  <c r="G86" i="5"/>
  <c r="G87" i="5"/>
  <c r="G78" i="5"/>
  <c r="G72" i="5"/>
  <c r="G73" i="5"/>
  <c r="G74" i="5"/>
  <c r="G75" i="5"/>
  <c r="G76" i="5"/>
  <c r="G71" i="5"/>
  <c r="G69" i="5"/>
  <c r="G68" i="5"/>
  <c r="G64" i="5"/>
  <c r="G65" i="5"/>
  <c r="G66" i="5"/>
  <c r="G63" i="5"/>
  <c r="G60" i="5"/>
  <c r="G61" i="5"/>
  <c r="G59" i="5"/>
  <c r="G56" i="5"/>
  <c r="G57" i="5"/>
  <c r="G55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37" i="5"/>
  <c r="G34" i="5"/>
  <c r="G35" i="5"/>
  <c r="G33" i="5"/>
  <c r="G31" i="5"/>
  <c r="G25" i="5"/>
  <c r="G26" i="5"/>
  <c r="G27" i="5"/>
  <c r="G28" i="5"/>
  <c r="G29" i="5"/>
  <c r="G30" i="5"/>
  <c r="G24" i="5"/>
  <c r="G21" i="5"/>
  <c r="G22" i="5"/>
  <c r="G15" i="5"/>
  <c r="G16" i="5"/>
  <c r="G17" i="5"/>
  <c r="G18" i="5"/>
  <c r="G19" i="5"/>
  <c r="G20" i="5"/>
  <c r="G14" i="5"/>
  <c r="G10" i="5"/>
  <c r="G11" i="5"/>
  <c r="G12" i="5"/>
  <c r="G9" i="5"/>
  <c r="G17" i="3" l="1"/>
  <c r="H17" i="3"/>
  <c r="I17" i="3"/>
  <c r="J17" i="3"/>
  <c r="K17" i="3"/>
  <c r="L17" i="3"/>
  <c r="F18" i="3" l="1"/>
  <c r="F19" i="3" s="1"/>
  <c r="L18" i="3"/>
  <c r="H18" i="3"/>
  <c r="I18" i="3"/>
  <c r="J18" i="3"/>
  <c r="K18" i="3"/>
  <c r="G18" i="3"/>
  <c r="G19" i="3" l="1"/>
  <c r="H140" i="6" s="1"/>
  <c r="I19" i="3"/>
  <c r="K19" i="3"/>
  <c r="J19" i="3"/>
  <c r="L19" i="3"/>
  <c r="H19" i="3"/>
  <c r="H50" i="6" l="1"/>
  <c r="H104" i="6"/>
  <c r="H52" i="6"/>
  <c r="H61" i="6"/>
  <c r="H110" i="6"/>
  <c r="H93" i="6"/>
  <c r="H88" i="6"/>
  <c r="H40" i="6"/>
  <c r="H79" i="6"/>
  <c r="H101" i="6"/>
  <c r="H142" i="6"/>
  <c r="H70" i="6"/>
  <c r="H26" i="6"/>
  <c r="H68" i="6"/>
  <c r="H23" i="6"/>
  <c r="H51" i="6"/>
  <c r="H69" i="6"/>
  <c r="H89" i="6"/>
  <c r="H92" i="6"/>
  <c r="H111" i="6"/>
  <c r="H119" i="6"/>
  <c r="H43" i="6"/>
  <c r="H136" i="6"/>
  <c r="H80" i="6"/>
  <c r="H62" i="6"/>
  <c r="H41" i="6"/>
  <c r="H106" i="6"/>
  <c r="H77" i="6"/>
  <c r="H60" i="6"/>
  <c r="H39" i="6"/>
  <c r="H36" i="6"/>
  <c r="H47" i="6"/>
  <c r="H56" i="6"/>
  <c r="H65" i="6"/>
  <c r="H73" i="6"/>
  <c r="H84" i="6"/>
  <c r="H95" i="6"/>
  <c r="H114" i="6"/>
  <c r="H96" i="6"/>
  <c r="H105" i="6"/>
  <c r="H120" i="6"/>
  <c r="H115" i="6"/>
  <c r="H131" i="6"/>
  <c r="H135" i="6"/>
  <c r="H141" i="6"/>
  <c r="H102" i="6"/>
  <c r="H85" i="6"/>
  <c r="H75" i="6"/>
  <c r="H66" i="6"/>
  <c r="H57" i="6"/>
  <c r="H48" i="6"/>
  <c r="H37" i="6"/>
  <c r="H118" i="6"/>
  <c r="H98" i="6"/>
  <c r="H83" i="6"/>
  <c r="H72" i="6"/>
  <c r="H64" i="6"/>
  <c r="H55" i="6"/>
  <c r="H46" i="6"/>
  <c r="H24" i="6"/>
  <c r="H25" i="6"/>
  <c r="H38" i="6"/>
  <c r="H42" i="6"/>
  <c r="H49" i="6"/>
  <c r="H53" i="6"/>
  <c r="H59" i="6"/>
  <c r="H63" i="6"/>
  <c r="H67" i="6"/>
  <c r="H71" i="6"/>
  <c r="H76" i="6"/>
  <c r="H81" i="6"/>
  <c r="H86" i="6"/>
  <c r="H91" i="6"/>
  <c r="H100" i="6"/>
  <c r="H109" i="6"/>
  <c r="H122" i="6"/>
  <c r="H94" i="6"/>
  <c r="H99" i="6"/>
  <c r="H103" i="6"/>
  <c r="H107" i="6"/>
  <c r="H116" i="6"/>
  <c r="H132" i="6"/>
  <c r="H113" i="6"/>
  <c r="H117" i="6"/>
  <c r="H121" i="6"/>
  <c r="H133" i="6"/>
  <c r="H44" i="6"/>
  <c r="H134" i="6"/>
  <c r="H139" i="6"/>
  <c r="K139" i="6"/>
  <c r="K140" i="6"/>
  <c r="K141" i="6"/>
  <c r="L140" i="6"/>
  <c r="L141" i="6"/>
  <c r="L139" i="6"/>
  <c r="I139" i="6"/>
  <c r="I140" i="6"/>
  <c r="I141" i="6"/>
  <c r="J140" i="6"/>
  <c r="J141" i="6"/>
  <c r="J139" i="6"/>
  <c r="M139" i="6"/>
  <c r="M140" i="6"/>
  <c r="M141" i="6"/>
  <c r="L134" i="6"/>
  <c r="L135" i="6"/>
  <c r="I134" i="6"/>
  <c r="I135" i="6"/>
  <c r="J134" i="6"/>
  <c r="J135" i="6"/>
  <c r="M134" i="6"/>
  <c r="M135" i="6"/>
  <c r="K134" i="6"/>
  <c r="K135" i="6"/>
  <c r="I43" i="6"/>
  <c r="I44" i="6"/>
  <c r="J43" i="6"/>
  <c r="J44" i="6"/>
  <c r="M43" i="6"/>
  <c r="M44" i="6"/>
  <c r="L43" i="6"/>
  <c r="L44" i="6"/>
  <c r="K43" i="6"/>
  <c r="K44" i="6"/>
  <c r="L142" i="6"/>
  <c r="L133" i="6"/>
  <c r="L131" i="6"/>
  <c r="L121" i="6"/>
  <c r="L119" i="6"/>
  <c r="L117" i="6"/>
  <c r="L115" i="6"/>
  <c r="L113" i="6"/>
  <c r="L110" i="6"/>
  <c r="L132" i="6"/>
  <c r="L120" i="6"/>
  <c r="L116" i="6"/>
  <c r="L111" i="6"/>
  <c r="L107" i="6"/>
  <c r="L105" i="6"/>
  <c r="L103" i="6"/>
  <c r="L101" i="6"/>
  <c r="L99" i="6"/>
  <c r="L96" i="6"/>
  <c r="L94" i="6"/>
  <c r="L92" i="6"/>
  <c r="L89" i="6"/>
  <c r="L136" i="6"/>
  <c r="L118" i="6"/>
  <c r="L109" i="6"/>
  <c r="L104" i="6"/>
  <c r="L100" i="6"/>
  <c r="L95" i="6"/>
  <c r="L91" i="6"/>
  <c r="L86" i="6"/>
  <c r="L84" i="6"/>
  <c r="L81" i="6"/>
  <c r="L79" i="6"/>
  <c r="L76" i="6"/>
  <c r="L73" i="6"/>
  <c r="L71" i="6"/>
  <c r="L69" i="6"/>
  <c r="L67" i="6"/>
  <c r="L65" i="6"/>
  <c r="L63" i="6"/>
  <c r="L61" i="6"/>
  <c r="L59" i="6"/>
  <c r="L56" i="6"/>
  <c r="L53" i="6"/>
  <c r="L51" i="6"/>
  <c r="L49" i="6"/>
  <c r="L47" i="6"/>
  <c r="L42" i="6"/>
  <c r="L40" i="6"/>
  <c r="L38" i="6"/>
  <c r="L36" i="6"/>
  <c r="L25" i="6"/>
  <c r="L23" i="6"/>
  <c r="L122" i="6"/>
  <c r="L106" i="6"/>
  <c r="L98" i="6"/>
  <c r="L85" i="6"/>
  <c r="L80" i="6"/>
  <c r="L75" i="6"/>
  <c r="L70" i="6"/>
  <c r="L66" i="6"/>
  <c r="L62" i="6"/>
  <c r="L57" i="6"/>
  <c r="L52" i="6"/>
  <c r="L48" i="6"/>
  <c r="L41" i="6"/>
  <c r="L37" i="6"/>
  <c r="L26" i="6"/>
  <c r="L114" i="6"/>
  <c r="L102" i="6"/>
  <c r="L93" i="6"/>
  <c r="L88" i="6"/>
  <c r="L83" i="6"/>
  <c r="L77" i="6"/>
  <c r="L72" i="6"/>
  <c r="L68" i="6"/>
  <c r="L64" i="6"/>
  <c r="L60" i="6"/>
  <c r="L55" i="6"/>
  <c r="L50" i="6"/>
  <c r="L46" i="6"/>
  <c r="L39" i="6"/>
  <c r="L24" i="6"/>
  <c r="K136" i="6"/>
  <c r="K132" i="6"/>
  <c r="K122" i="6"/>
  <c r="K120" i="6"/>
  <c r="K118" i="6"/>
  <c r="K116" i="6"/>
  <c r="K114" i="6"/>
  <c r="K111" i="6"/>
  <c r="K133" i="6"/>
  <c r="K121" i="6"/>
  <c r="K117" i="6"/>
  <c r="K113" i="6"/>
  <c r="K109" i="6"/>
  <c r="K106" i="6"/>
  <c r="K104" i="6"/>
  <c r="K102" i="6"/>
  <c r="K100" i="6"/>
  <c r="K98" i="6"/>
  <c r="K95" i="6"/>
  <c r="K93" i="6"/>
  <c r="K91" i="6"/>
  <c r="K131" i="6"/>
  <c r="K115" i="6"/>
  <c r="K105" i="6"/>
  <c r="K101" i="6"/>
  <c r="K96" i="6"/>
  <c r="K92" i="6"/>
  <c r="K88" i="6"/>
  <c r="K85" i="6"/>
  <c r="K83" i="6"/>
  <c r="K80" i="6"/>
  <c r="K77" i="6"/>
  <c r="K75" i="6"/>
  <c r="K72" i="6"/>
  <c r="K70" i="6"/>
  <c r="K68" i="6"/>
  <c r="K66" i="6"/>
  <c r="K64" i="6"/>
  <c r="K62" i="6"/>
  <c r="K60" i="6"/>
  <c r="K57" i="6"/>
  <c r="K55" i="6"/>
  <c r="K52" i="6"/>
  <c r="K50" i="6"/>
  <c r="K48" i="6"/>
  <c r="K46" i="6"/>
  <c r="K41" i="6"/>
  <c r="K39" i="6"/>
  <c r="K37" i="6"/>
  <c r="K24" i="6"/>
  <c r="K26" i="6"/>
  <c r="K119" i="6"/>
  <c r="K103" i="6"/>
  <c r="K94" i="6"/>
  <c r="K86" i="6"/>
  <c r="K81" i="6"/>
  <c r="K76" i="6"/>
  <c r="K71" i="6"/>
  <c r="K67" i="6"/>
  <c r="K63" i="6"/>
  <c r="K59" i="6"/>
  <c r="K53" i="6"/>
  <c r="K49" i="6"/>
  <c r="K42" i="6"/>
  <c r="K38" i="6"/>
  <c r="K142" i="6"/>
  <c r="K110" i="6"/>
  <c r="K107" i="6"/>
  <c r="K99" i="6"/>
  <c r="K89" i="6"/>
  <c r="K84" i="6"/>
  <c r="K79" i="6"/>
  <c r="K73" i="6"/>
  <c r="K69" i="6"/>
  <c r="K65" i="6"/>
  <c r="K61" i="6"/>
  <c r="K56" i="6"/>
  <c r="K51" i="6"/>
  <c r="K47" i="6"/>
  <c r="K40" i="6"/>
  <c r="K36" i="6"/>
  <c r="K25" i="6"/>
  <c r="K23" i="6"/>
  <c r="I136" i="6"/>
  <c r="I132" i="6"/>
  <c r="I122" i="6"/>
  <c r="I120" i="6"/>
  <c r="I118" i="6"/>
  <c r="I116" i="6"/>
  <c r="I114" i="6"/>
  <c r="I111" i="6"/>
  <c r="I142" i="6"/>
  <c r="I131" i="6"/>
  <c r="I119" i="6"/>
  <c r="I115" i="6"/>
  <c r="I110" i="6"/>
  <c r="I109" i="6"/>
  <c r="I106" i="6"/>
  <c r="I104" i="6"/>
  <c r="I102" i="6"/>
  <c r="I100" i="6"/>
  <c r="I98" i="6"/>
  <c r="I95" i="6"/>
  <c r="I93" i="6"/>
  <c r="I91" i="6"/>
  <c r="I133" i="6"/>
  <c r="I117" i="6"/>
  <c r="I107" i="6"/>
  <c r="I103" i="6"/>
  <c r="I99" i="6"/>
  <c r="I94" i="6"/>
  <c r="I88" i="6"/>
  <c r="I85" i="6"/>
  <c r="I83" i="6"/>
  <c r="I80" i="6"/>
  <c r="I77" i="6"/>
  <c r="I75" i="6"/>
  <c r="I72" i="6"/>
  <c r="I70" i="6"/>
  <c r="I68" i="6"/>
  <c r="I66" i="6"/>
  <c r="I64" i="6"/>
  <c r="I62" i="6"/>
  <c r="I60" i="6"/>
  <c r="I57" i="6"/>
  <c r="I55" i="6"/>
  <c r="I52" i="6"/>
  <c r="I50" i="6"/>
  <c r="I48" i="6"/>
  <c r="I46" i="6"/>
  <c r="I41" i="6"/>
  <c r="I39" i="6"/>
  <c r="I37" i="6"/>
  <c r="I24" i="6"/>
  <c r="I26" i="6"/>
  <c r="I113" i="6"/>
  <c r="I105" i="6"/>
  <c r="I96" i="6"/>
  <c r="I89" i="6"/>
  <c r="I84" i="6"/>
  <c r="I79" i="6"/>
  <c r="I73" i="6"/>
  <c r="I69" i="6"/>
  <c r="I65" i="6"/>
  <c r="I61" i="6"/>
  <c r="I56" i="6"/>
  <c r="I51" i="6"/>
  <c r="I47" i="6"/>
  <c r="I40" i="6"/>
  <c r="I36" i="6"/>
  <c r="I25" i="6"/>
  <c r="I23" i="6"/>
  <c r="I121" i="6"/>
  <c r="I101" i="6"/>
  <c r="I92" i="6"/>
  <c r="I86" i="6"/>
  <c r="I81" i="6"/>
  <c r="I76" i="6"/>
  <c r="I71" i="6"/>
  <c r="I67" i="6"/>
  <c r="I63" i="6"/>
  <c r="I59" i="6"/>
  <c r="I53" i="6"/>
  <c r="I49" i="6"/>
  <c r="I42" i="6"/>
  <c r="I38" i="6"/>
  <c r="J142" i="6"/>
  <c r="J133" i="6"/>
  <c r="J131" i="6"/>
  <c r="J121" i="6"/>
  <c r="J119" i="6"/>
  <c r="J117" i="6"/>
  <c r="J115" i="6"/>
  <c r="J113" i="6"/>
  <c r="J110" i="6"/>
  <c r="J136" i="6"/>
  <c r="J122" i="6"/>
  <c r="J118" i="6"/>
  <c r="J114" i="6"/>
  <c r="J107" i="6"/>
  <c r="J105" i="6"/>
  <c r="J103" i="6"/>
  <c r="J101" i="6"/>
  <c r="J99" i="6"/>
  <c r="J96" i="6"/>
  <c r="J94" i="6"/>
  <c r="J92" i="6"/>
  <c r="J120" i="6"/>
  <c r="J111" i="6"/>
  <c r="J106" i="6"/>
  <c r="J102" i="6"/>
  <c r="J98" i="6"/>
  <c r="J93" i="6"/>
  <c r="J89" i="6"/>
  <c r="J86" i="6"/>
  <c r="J84" i="6"/>
  <c r="J81" i="6"/>
  <c r="J79" i="6"/>
  <c r="J76" i="6"/>
  <c r="J73" i="6"/>
  <c r="J71" i="6"/>
  <c r="J69" i="6"/>
  <c r="J67" i="6"/>
  <c r="J65" i="6"/>
  <c r="J63" i="6"/>
  <c r="J61" i="6"/>
  <c r="J59" i="6"/>
  <c r="J56" i="6"/>
  <c r="J53" i="6"/>
  <c r="J51" i="6"/>
  <c r="J49" i="6"/>
  <c r="J47" i="6"/>
  <c r="J42" i="6"/>
  <c r="J40" i="6"/>
  <c r="J38" i="6"/>
  <c r="J36" i="6"/>
  <c r="J25" i="6"/>
  <c r="J23" i="6"/>
  <c r="J116" i="6"/>
  <c r="J109" i="6"/>
  <c r="J100" i="6"/>
  <c r="J91" i="6"/>
  <c r="J88" i="6"/>
  <c r="J83" i="6"/>
  <c r="J77" i="6"/>
  <c r="J72" i="6"/>
  <c r="J68" i="6"/>
  <c r="J64" i="6"/>
  <c r="J60" i="6"/>
  <c r="J55" i="6"/>
  <c r="J50" i="6"/>
  <c r="J46" i="6"/>
  <c r="J39" i="6"/>
  <c r="J24" i="6"/>
  <c r="J132" i="6"/>
  <c r="J104" i="6"/>
  <c r="J95" i="6"/>
  <c r="J85" i="6"/>
  <c r="J80" i="6"/>
  <c r="J75" i="6"/>
  <c r="J70" i="6"/>
  <c r="J66" i="6"/>
  <c r="J62" i="6"/>
  <c r="J57" i="6"/>
  <c r="J52" i="6"/>
  <c r="J48" i="6"/>
  <c r="J41" i="6"/>
  <c r="J37" i="6"/>
  <c r="J26" i="6"/>
  <c r="M136" i="6"/>
  <c r="M132" i="6"/>
  <c r="M122" i="6"/>
  <c r="M120" i="6"/>
  <c r="M118" i="6"/>
  <c r="M116" i="6"/>
  <c r="M114" i="6"/>
  <c r="M111" i="6"/>
  <c r="M109" i="6"/>
  <c r="M106" i="6"/>
  <c r="M104" i="6"/>
  <c r="M102" i="6"/>
  <c r="M100" i="6"/>
  <c r="M98" i="6"/>
  <c r="M95" i="6"/>
  <c r="M93" i="6"/>
  <c r="M91" i="6"/>
  <c r="M88" i="6"/>
  <c r="M85" i="6"/>
  <c r="M83" i="6"/>
  <c r="M80" i="6"/>
  <c r="M77" i="6"/>
  <c r="M75" i="6"/>
  <c r="M72" i="6"/>
  <c r="M70" i="6"/>
  <c r="M68" i="6"/>
  <c r="M66" i="6"/>
  <c r="M64" i="6"/>
  <c r="M62" i="6"/>
  <c r="M60" i="6"/>
  <c r="M57" i="6"/>
  <c r="M55" i="6"/>
  <c r="M52" i="6"/>
  <c r="M50" i="6"/>
  <c r="M48" i="6"/>
  <c r="M46" i="6"/>
  <c r="M41" i="6"/>
  <c r="M39" i="6"/>
  <c r="M37" i="6"/>
  <c r="M24" i="6"/>
  <c r="M26" i="6"/>
  <c r="M142" i="6"/>
  <c r="M131" i="6"/>
  <c r="M119" i="6"/>
  <c r="M115" i="6"/>
  <c r="M110" i="6"/>
  <c r="M105" i="6"/>
  <c r="M101" i="6"/>
  <c r="M96" i="6"/>
  <c r="M92" i="6"/>
  <c r="M86" i="6"/>
  <c r="M81" i="6"/>
  <c r="M76" i="6"/>
  <c r="M71" i="6"/>
  <c r="M67" i="6"/>
  <c r="M63" i="6"/>
  <c r="M59" i="6"/>
  <c r="M53" i="6"/>
  <c r="M49" i="6"/>
  <c r="M42" i="6"/>
  <c r="M38" i="6"/>
  <c r="M25" i="6"/>
  <c r="M121" i="6"/>
  <c r="M113" i="6"/>
  <c r="M103" i="6"/>
  <c r="M94" i="6"/>
  <c r="M84" i="6"/>
  <c r="M73" i="6"/>
  <c r="M65" i="6"/>
  <c r="M56" i="6"/>
  <c r="M47" i="6"/>
  <c r="M36" i="6"/>
  <c r="M133" i="6"/>
  <c r="M117" i="6"/>
  <c r="M107" i="6"/>
  <c r="M99" i="6"/>
  <c r="M89" i="6"/>
  <c r="M79" i="6"/>
  <c r="M61" i="6"/>
  <c r="M40" i="6"/>
  <c r="M69" i="6"/>
  <c r="M51" i="6"/>
  <c r="M23" i="6"/>
  <c r="H147" i="5" l="1"/>
  <c r="H148" i="5"/>
  <c r="H146" i="5"/>
  <c r="H138" i="5"/>
  <c r="H141" i="5"/>
  <c r="H139" i="5"/>
  <c r="H142" i="5"/>
  <c r="H140" i="5"/>
  <c r="H137" i="5"/>
  <c r="H149" i="5"/>
  <c r="H9" i="5"/>
  <c r="H72" i="5"/>
  <c r="H12" i="5"/>
  <c r="H15" i="5"/>
  <c r="H19" i="5"/>
  <c r="H26" i="5"/>
  <c r="H30" i="5"/>
  <c r="H35" i="5"/>
  <c r="H40" i="5"/>
  <c r="H44" i="5"/>
  <c r="H48" i="5"/>
  <c r="H55" i="5"/>
  <c r="H60" i="5"/>
  <c r="H65" i="5"/>
  <c r="H83" i="5"/>
  <c r="H97" i="5"/>
  <c r="H71" i="5"/>
  <c r="H75" i="5"/>
  <c r="H80" i="5"/>
  <c r="H84" i="5"/>
  <c r="H89" i="5"/>
  <c r="H95" i="5"/>
  <c r="H76" i="5"/>
  <c r="H93" i="5"/>
  <c r="H10" i="5"/>
  <c r="H17" i="5"/>
  <c r="H24" i="5"/>
  <c r="H28" i="5"/>
  <c r="H33" i="5"/>
  <c r="H38" i="5"/>
  <c r="H42" i="5"/>
  <c r="H46" i="5"/>
  <c r="H50" i="5"/>
  <c r="H57" i="5"/>
  <c r="H63" i="5"/>
  <c r="H68" i="5"/>
  <c r="H87" i="5"/>
  <c r="H73" i="5"/>
  <c r="H78" i="5"/>
  <c r="H82" i="5"/>
  <c r="H86" i="5"/>
  <c r="H99" i="5"/>
  <c r="H16" i="5"/>
  <c r="H27" i="5"/>
  <c r="H37" i="5"/>
  <c r="H45" i="5"/>
  <c r="H56" i="5"/>
  <c r="H66" i="5"/>
  <c r="H81" i="5"/>
  <c r="H14" i="5"/>
  <c r="H25" i="5"/>
  <c r="H34" i="5"/>
  <c r="H43" i="5"/>
  <c r="H51" i="5"/>
  <c r="H64" i="5"/>
  <c r="H79" i="5"/>
  <c r="H90" i="5"/>
  <c r="H94" i="5"/>
  <c r="H98" i="5"/>
  <c r="H102" i="5"/>
  <c r="H21" i="5"/>
  <c r="H20" i="5"/>
  <c r="H31" i="5"/>
  <c r="H41" i="5"/>
  <c r="H49" i="5"/>
  <c r="H61" i="5"/>
  <c r="H101" i="5"/>
  <c r="H11" i="5"/>
  <c r="H18" i="5"/>
  <c r="H29" i="5"/>
  <c r="H39" i="5"/>
  <c r="H47" i="5"/>
  <c r="H59" i="5"/>
  <c r="H69" i="5"/>
  <c r="H85" i="5"/>
  <c r="H74" i="5"/>
  <c r="H91" i="5"/>
  <c r="H96" i="5"/>
  <c r="H100" i="5"/>
  <c r="H22" i="5"/>
</calcChain>
</file>

<file path=xl/sharedStrings.xml><?xml version="1.0" encoding="utf-8"?>
<sst xmlns="http://schemas.openxmlformats.org/spreadsheetml/2006/main" count="453" uniqueCount="218">
  <si>
    <t>Werkbare uren</t>
  </si>
  <si>
    <t>Werkbare uren per jaar, verplegend en niet-medisch personeel</t>
  </si>
  <si>
    <t>3.1.2.5</t>
  </si>
  <si>
    <t>Werkbare uren per jaar, arts-assistenten</t>
  </si>
  <si>
    <t>Onregelmatigheidstoeslag</t>
  </si>
  <si>
    <t>Onregelmatigheidstoeslag, algemene ziekenhuizen, ma-vr, 0-6h en na 22h</t>
  </si>
  <si>
    <t>3.1.2.6</t>
  </si>
  <si>
    <t>Onregelmatigheidstoeslag, algemene ziekenhuizen, za, 0-6h en na 22h</t>
  </si>
  <si>
    <t>Onregelmatigheidstoeslag, algemene ziekenhuizen, zon- en feestdagen</t>
  </si>
  <si>
    <t>Onregelmatigheidstoeslag, academische ziekenhuizen, ma-za</t>
  </si>
  <si>
    <t>Onregelmatigheidstoeslag, academische ziekenhuizen, zon- en feestdagen</t>
  </si>
  <si>
    <t>Andere toeslagen</t>
  </si>
  <si>
    <t>Toeslag vakantiegeld, sociale lasten, pensioenpremie en secundaire arbeidskosten, gemiddeld</t>
  </si>
  <si>
    <t>3.1.2.7</t>
  </si>
  <si>
    <t>Toeslag vakantiegeld, sociale lasten, pensioenpremie en secundaire arbeidskosten, hoger (medisch) personeel</t>
  </si>
  <si>
    <t>Kosten voor de medisch specialist</t>
  </si>
  <si>
    <t>Medisch specialist, algemeen ziekenhuis, kosten per gewerkt uur</t>
  </si>
  <si>
    <t>3.1.2.8</t>
  </si>
  <si>
    <t>Afschrijving</t>
  </si>
  <si>
    <t>Afschrijvingstermijn gebouwen</t>
  </si>
  <si>
    <t>50 jaar</t>
  </si>
  <si>
    <t>3.3.2</t>
  </si>
  <si>
    <t>Afschrijvingstermijn inventaris</t>
  </si>
  <si>
    <t>10 jaar</t>
  </si>
  <si>
    <t xml:space="preserve">Rentepercentage </t>
  </si>
  <si>
    <t>3.3.3</t>
  </si>
  <si>
    <t xml:space="preserve">Toeslag onderhoudskosten </t>
  </si>
  <si>
    <t>3.3.4</t>
  </si>
  <si>
    <t>Toeslag huisvestings- en afschrijvingskosten</t>
  </si>
  <si>
    <t>3.5</t>
  </si>
  <si>
    <t>Toeslag overheadkosten</t>
  </si>
  <si>
    <t>3.6</t>
  </si>
  <si>
    <t>Toeslag huisvestings-, afschrijvings- en overheadkosten</t>
  </si>
  <si>
    <t>Referentieprijzen verpleegdagen</t>
  </si>
  <si>
    <t>Verpleegdag, algemeen ziekenhuis</t>
  </si>
  <si>
    <t>4.1</t>
  </si>
  <si>
    <t>Verpleegdag, academisch ziekenhuis</t>
  </si>
  <si>
    <t>Verpleegdag, gewogen gemiddelde</t>
  </si>
  <si>
    <t>Verpleegdag, heelkunde</t>
  </si>
  <si>
    <t>Verpleegdag, neurologie</t>
  </si>
  <si>
    <t>Verpleegdag, kindergeneeskunde</t>
  </si>
  <si>
    <t>Verpleegdag, hemato-oncologie</t>
  </si>
  <si>
    <t>Referentieprijzen polikliniekbezoeken</t>
  </si>
  <si>
    <t>Polikliniekbezoek, algemeen ziekenhuis</t>
  </si>
  <si>
    <t>4.3</t>
  </si>
  <si>
    <t>Polikliniekbezoek, academisch ziekenhuis</t>
  </si>
  <si>
    <t>Polikliniekbezoek, gewogen gemiddelde</t>
  </si>
  <si>
    <t>Polikliniekbezoek, heelkunde</t>
  </si>
  <si>
    <t>Polikliniekbezoek, neurologie</t>
  </si>
  <si>
    <t>Polikliniekbezoek, kindergeneeskunde</t>
  </si>
  <si>
    <t>Polikliniekbezoek, hemato-oncologie</t>
  </si>
  <si>
    <t>Referentieprijs spoedeisende hulp</t>
  </si>
  <si>
    <t>4.4</t>
  </si>
  <si>
    <t>Referentieprijzen ambulancevervoer</t>
  </si>
  <si>
    <t>Ambulancerit, gewogen gemiddelde</t>
  </si>
  <si>
    <t>4.5</t>
  </si>
  <si>
    <t>Ambulancerit, besteld vervoer</t>
  </si>
  <si>
    <t>Ambulancerit, spoedvervoer</t>
  </si>
  <si>
    <t>Referentieprijzen diagnostiek</t>
  </si>
  <si>
    <t>MRI hersenen</t>
  </si>
  <si>
    <t>4.8</t>
  </si>
  <si>
    <t>MRI bovenste extremiteiten</t>
  </si>
  <si>
    <t>MRI onderste extremiteiten</t>
  </si>
  <si>
    <t>CT onderzoek hersenen</t>
  </si>
  <si>
    <t>CT onderzoek bovenste extremiteiten</t>
  </si>
  <si>
    <t>CT onderzoek onderste extremiteiten</t>
  </si>
  <si>
    <t>Echografie schedel</t>
  </si>
  <si>
    <t>Echografie bovenste extremiteiten</t>
  </si>
  <si>
    <t>Echografie onderste extremiteiten</t>
  </si>
  <si>
    <t>CRP bepaling</t>
  </si>
  <si>
    <t>HbA1C bepaling</t>
  </si>
  <si>
    <t>TSH bepaling</t>
  </si>
  <si>
    <t>Kreatinine bepaling</t>
  </si>
  <si>
    <t>Kreatinine klaring</t>
  </si>
  <si>
    <t>ALAT bepaling</t>
  </si>
  <si>
    <t>Referentieprijzen bloedproducten</t>
  </si>
  <si>
    <t>Erytrocyten, in SAGM (380 ml)</t>
  </si>
  <si>
    <t>4.9</t>
  </si>
  <si>
    <t>Trombocyten, samengevoegd in plasma (330 ml)</t>
  </si>
  <si>
    <t>Plasma, aferese, vers bevroren (310 ml)</t>
  </si>
  <si>
    <t>Referentieprijzen huisartsconsulten</t>
  </si>
  <si>
    <t>Huisarts, standaard consult</t>
  </si>
  <si>
    <t>4.11</t>
  </si>
  <si>
    <t>Huisarts, visite aan huis</t>
  </si>
  <si>
    <t>Huisarts, telefonisch contact</t>
  </si>
  <si>
    <t>Referentieprijzen paramedische zorg</t>
  </si>
  <si>
    <t>Fysiotherapie (per zitting)</t>
  </si>
  <si>
    <t>4.12</t>
  </si>
  <si>
    <t>Oefentherapie (per zitting)</t>
  </si>
  <si>
    <t>Logopedie (per zitting)</t>
  </si>
  <si>
    <t>Ergotherapie (per zitting)</t>
  </si>
  <si>
    <t>Referentieprijzen ouderenzorg</t>
  </si>
  <si>
    <t>Verpleging &amp; verzorging, incl. dagbesteding, per dag</t>
  </si>
  <si>
    <t>4.13</t>
  </si>
  <si>
    <t>Ouderenzorg, dagbesteding, per dagdeel</t>
  </si>
  <si>
    <t>Referentieprijzen thuiszorg (ouderenzorg, GGZ en gehandicaptenzorg)</t>
  </si>
  <si>
    <t>Huishoudelijke werkzaamheden thuis</t>
  </si>
  <si>
    <t>Huishoudelijke ondersteuning thuis</t>
  </si>
  <si>
    <t>Persoonlijke verzorging thuis</t>
  </si>
  <si>
    <t>Begeleiding thuis</t>
  </si>
  <si>
    <t>Verpleging thuis</t>
  </si>
  <si>
    <t>Behandeling thuis</t>
  </si>
  <si>
    <t>Referentieprijzen GGZ</t>
  </si>
  <si>
    <t>Consult huisarts</t>
  </si>
  <si>
    <t>Consult POH-GGZ</t>
  </si>
  <si>
    <t>Consult maatschappelijk werk</t>
  </si>
  <si>
    <t>Consult eerstelijnspsycholoog</t>
  </si>
  <si>
    <t>Consult vrijgevestigd psycholoog/psychotherapeut</t>
  </si>
  <si>
    <t>Consult vrijgevestigd psychiater</t>
  </si>
  <si>
    <t>Consult generalistische basis GGZ-instelling, ambulant contact</t>
  </si>
  <si>
    <t>Consult specialistische GGZ-instelling</t>
  </si>
  <si>
    <t>Verpleegdag, psychiatrische instelling</t>
  </si>
  <si>
    <t>Verzorgingsdag RIBW</t>
  </si>
  <si>
    <t>Referentieprijzen revalidatie</t>
  </si>
  <si>
    <t>Revalidatie behandeluur</t>
  </si>
  <si>
    <t>Verpleegdag, revalidatie kinderen (incl. RBU’s)</t>
  </si>
  <si>
    <t>Verpleegdag, revalidatie volwassenen (incl. RBU’s)</t>
  </si>
  <si>
    <t>Referentieprijzen gehandicaptenzorg</t>
  </si>
  <si>
    <t>Zorg met verblijf (per dag), verstandelijk gehandicapten, incl. dagbesteding</t>
  </si>
  <si>
    <t>4.16</t>
  </si>
  <si>
    <t>Zorg met verblijf (per dag), verstandelijk gehandicapten, excl. dagbesteding</t>
  </si>
  <si>
    <t>Zorg met verblijf (per dag), licht verstandelijk gehandicapten, incl. dagbesteding</t>
  </si>
  <si>
    <t>Zorg met verblijf (per dag), sterk gedragsgestoorde licht verstandelijk gehandicapten, incl. dagbesteding</t>
  </si>
  <si>
    <t>Zorg met verblijf (per dag), lichamelijk gehandicapten, incl. dagbesteding</t>
  </si>
  <si>
    <t>Zorg met verblijf (per dag), lichamelijk gehandicapten, excl. dagbesteding</t>
  </si>
  <si>
    <t>Zorg met verblijf (per dag), auditief en communicatief gehandicapten, incl. dagbesteding</t>
  </si>
  <si>
    <t>Zorg met verblijf (per dag), auditief en communicatief gehandicapten, excl. dagbesteding</t>
  </si>
  <si>
    <t>Zorg met verblijf (per dag), visueel gehandicapten, incl. dagbesteding</t>
  </si>
  <si>
    <t>Zorg met verblijf (per dag), visueel gehandicapten, excl. dagbesteding</t>
  </si>
  <si>
    <t>Kosten van patiënten en familie</t>
  </si>
  <si>
    <t>Gemiddelde afstand van huishouden tot ziekenhuis</t>
  </si>
  <si>
    <t>7,0 km</t>
  </si>
  <si>
    <t>5.1.1</t>
  </si>
  <si>
    <t>Gemiddelde afstand van huishouden tot huisartspraktijk</t>
  </si>
  <si>
    <t>1,1 km</t>
  </si>
  <si>
    <t>Gemiddelde afstand van huishouden tot apotheek</t>
  </si>
  <si>
    <t>1,3 km</t>
  </si>
  <si>
    <t>Gemiddelde afstand van huishouden tot fysiotherapiepraktijk</t>
  </si>
  <si>
    <t>2,2 km</t>
  </si>
  <si>
    <t>Gemiddelde afstand van huishouden tot verpleeg- en verzorgingshuis</t>
  </si>
  <si>
    <t>3,7 km</t>
  </si>
  <si>
    <t>Gemiddelde afstand van huishouden tot verloskundige</t>
  </si>
  <si>
    <t>3,6 km</t>
  </si>
  <si>
    <t>Gemiddelde afstand van huishouden tot consultatiebureau</t>
  </si>
  <si>
    <t>1,7 km</t>
  </si>
  <si>
    <t>Auto, kosten per kilometer</t>
  </si>
  <si>
    <t>5.1.2</t>
  </si>
  <si>
    <t>Auto, parkeerkosten per bezoek</t>
  </si>
  <si>
    <t>Openbaar vervoer, kosten per kilometer</t>
  </si>
  <si>
    <t>Tijdkosten van mantelzorgers, vervangingskosten per uur</t>
  </si>
  <si>
    <t>5.3.2</t>
  </si>
  <si>
    <t>Kosten in andere sectoren</t>
  </si>
  <si>
    <t>Frictieperiode</t>
  </si>
  <si>
    <t>85 kalenderdagen (12 weken)</t>
  </si>
  <si>
    <t>6.1.2</t>
  </si>
  <si>
    <t>Productiviteitskosten per uur per betaald werkende</t>
  </si>
  <si>
    <t>Onbetaald werk, vervangingskosten per uur</t>
  </si>
  <si>
    <t>Voor welk jaar wilt u referentieprijzen uitrekenen?</t>
  </si>
  <si>
    <t>Verpleegdag, intensive care (incl. diagnostiek en medicatie)</t>
  </si>
  <si>
    <t>Verpleegdag, intensive care (excl. diagnostiek en medicatie)</t>
  </si>
  <si>
    <t>Jaar</t>
  </si>
  <si>
    <t>Cumulatief</t>
  </si>
  <si>
    <t>Inflatie</t>
  </si>
  <si>
    <t>Taxi prijs per kilometer</t>
  </si>
  <si>
    <t>Taxi basistarief</t>
  </si>
  <si>
    <t>Gebruiksaanwijzing</t>
  </si>
  <si>
    <t>Op het tabblad 'Instellingen' kan de gebruiker aangeven voor welk jaar referentieprijzen worden berekend.</t>
  </si>
  <si>
    <t>De gebruiker dient zelf aan te geven wat de inflatie is vanaf 2014 tot aan het jaar waarvoor prijzen worden gevraagd.</t>
  </si>
  <si>
    <t>Index</t>
  </si>
  <si>
    <t>Vul hier inflatie voor onderstaande jaren in</t>
  </si>
  <si>
    <t>INTRODUCTIE</t>
  </si>
  <si>
    <t>INSTELLINGEN</t>
  </si>
  <si>
    <t>REFERENTIEPRIJZEN</t>
  </si>
  <si>
    <t>INPUT KH 2015</t>
  </si>
  <si>
    <t>Referentieprijzen</t>
  </si>
  <si>
    <t>Rekenwaarden</t>
  </si>
  <si>
    <t>Het tabblad 'Referentieprijzen' geeft vervolgens de referentieprijzen voor het geselecteerde jaar en zoals vermeld in de kostenhandleiding.</t>
  </si>
  <si>
    <t>Onregelmatigheidstoeslag, algemene ziekenhuizen, za, 6-8h en 20-22h</t>
  </si>
  <si>
    <t>Onregelmatigheidstoeslag, algemene ziekenhuizen, ma-vr, 6-7h en 20-22h</t>
  </si>
  <si>
    <t>Productiviteitskosten per uur per betaald werkende vrouw</t>
  </si>
  <si>
    <t>Productiviteitskosten per uur per betaald werkende man</t>
  </si>
  <si>
    <t>Introductie</t>
  </si>
  <si>
    <t>Instellingen</t>
  </si>
  <si>
    <t>Input KH2015</t>
  </si>
  <si>
    <t>Citeren</t>
  </si>
  <si>
    <t>Daartoe dient de gebruiker de gearceerde cellen in te vullen.</t>
  </si>
  <si>
    <t>In deze publicatie worden de referentieprijzen en standaard rekenwaarden uit de kostenhandleiding gegeven.</t>
  </si>
  <si>
    <t>Bij gebruik van de referentieprijzen en standaard rekenwaarden dient alsvolgt te worden verwezen:</t>
  </si>
  <si>
    <t>De actualisatie is in 2015 uitgebracht, als onderdeel van het Werkprogramma kosteneffectiviteit van Zorginstituut Nederland.</t>
  </si>
  <si>
    <t>In opdracht van Zorginstituut Nederland heeft het institute for Medical Technology Assessment (iMTA) een actualisatie van de kostenhandleiding uitgevoerd.</t>
  </si>
  <si>
    <t>Medisch specialist, academisch ziekenhuis, kosten per gewerkt uur</t>
  </si>
  <si>
    <t>Medisch specialist, academisch ziekenhuis, kosten per patiëntgebonden uur</t>
  </si>
  <si>
    <t>4.14</t>
  </si>
  <si>
    <t>4.15.1</t>
  </si>
  <si>
    <t>4.15.2</t>
  </si>
  <si>
    <t>4.15.3</t>
  </si>
  <si>
    <t>4.15.4</t>
  </si>
  <si>
    <t>4.15.5</t>
  </si>
  <si>
    <t>4.15.6</t>
  </si>
  <si>
    <t>4.15.7</t>
  </si>
  <si>
    <t>4.15.8</t>
  </si>
  <si>
    <t>4.15.9</t>
  </si>
  <si>
    <t>4.17</t>
  </si>
  <si>
    <t>Paragraaf in kostenhandleiding</t>
  </si>
  <si>
    <t xml:space="preserve">Hakkaart-van Roijen L, Van der Linden N, Bouwmans CAM, Kanters TA, Tan SS. </t>
  </si>
  <si>
    <t>Zorginstituut Nederland. Geactualiseerde versie 2015.</t>
  </si>
  <si>
    <t xml:space="preserve">Voor inflatiecijfers wordt het gebruik van consumenten prijs index (CPI) aangeraden. </t>
  </si>
  <si>
    <t>economische evaluaties van zorginterventies.</t>
  </si>
  <si>
    <t>De kostenhandleiding is een instrument dat onderzoekers en beleidsmakers ondersteunt bij de uitvoering en beoordeling van kostenonderzoek in</t>
  </si>
  <si>
    <t>Medisch specialist, algemeen ziekenhuis, kosten per patiëntgebonden uur</t>
  </si>
  <si>
    <t>NB: Voor een uitgebreide lijst en actuele tarieven van diagnostiek wordt aangeraden om de website van NZa te raadplegen via onderstaande link:</t>
  </si>
  <si>
    <t xml:space="preserve">NZa Tarievenlijst diagnostiek </t>
  </si>
  <si>
    <t>Kostenhandleiding. Methodologie van kostenonderzoek en referentieprijzen voor economische evaluaties in de gezondheidszorg.</t>
  </si>
  <si>
    <t>De geactualiseerde kostenhandleiding is in te zien via de website van Zorginstituut Nederland.</t>
  </si>
  <si>
    <t>Link naar Kostenhandleiding (pdf)</t>
  </si>
  <si>
    <t>Deze zijn te vinden op de website van Centraal Bureau voor Statistiek.</t>
  </si>
  <si>
    <t>Link naar website Centraal Bureau voor Statistiek; Consumentenprijzen</t>
  </si>
  <si>
    <t>Versie 1.6. Laatste update: 23 november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</si>
</sst>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€&quot;\ #,##0;[Red]&quot;€&quot;\ \-#,##0"/>
    <numFmt numFmtId="8" formatCode="&quot;€&quot;\ #,##0.00;[Red]&quot;€&quot;\ \-#,##0.00"/>
    <numFmt numFmtId="164" formatCode="0.0%"/>
    <numFmt numFmtId="165" formatCode="&quot;€&quot;\ #,##0.00"/>
    <numFmt numFmtId="166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rgb="FFBFBFB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auto="1"/>
      </right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/>
      <bottom style="thin">
        <color auto="1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3" borderId="7" applyNumberFormat="0" applyAlignment="0" applyProtection="0"/>
    <xf numFmtId="0" fontId="11" fillId="0" borderId="0" applyNumberFormat="0" applyFill="0" applyBorder="0" applyAlignment="0" applyProtection="0"/>
  </cellStyleXfs>
  <cellXfs count="115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3" fillId="0" borderId="11" xfId="0" applyFont="1" applyBorder="1"/>
    <xf numFmtId="164" fontId="7" fillId="0" borderId="0" xfId="1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164" fontId="7" fillId="0" borderId="10" xfId="1" applyNumberFormat="1" applyFont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0" xfId="0" applyFont="1" applyFill="1"/>
    <xf numFmtId="0" fontId="6" fillId="4" borderId="0" xfId="0" applyFont="1" applyFill="1"/>
    <xf numFmtId="0" fontId="9" fillId="4" borderId="0" xfId="0" applyFont="1" applyFill="1"/>
    <xf numFmtId="0" fontId="10" fillId="0" borderId="0" xfId="0" applyFont="1"/>
    <xf numFmtId="0" fontId="0" fillId="4" borderId="0" xfId="0" applyFont="1" applyFill="1"/>
    <xf numFmtId="0" fontId="0" fillId="2" borderId="16" xfId="0" applyFont="1" applyFill="1" applyBorder="1" applyAlignment="1">
      <alignment horizontal="center"/>
    </xf>
    <xf numFmtId="164" fontId="2" fillId="3" borderId="14" xfId="2" applyNumberFormat="1" applyFont="1" applyBorder="1" applyAlignment="1">
      <alignment horizontal="center"/>
    </xf>
    <xf numFmtId="164" fontId="2" fillId="3" borderId="12" xfId="2" applyNumberFormat="1" applyFont="1" applyBorder="1" applyAlignment="1">
      <alignment horizontal="center"/>
    </xf>
    <xf numFmtId="164" fontId="2" fillId="3" borderId="13" xfId="2" applyNumberFormat="1" applyFont="1" applyBorder="1" applyAlignment="1">
      <alignment horizontal="center"/>
    </xf>
    <xf numFmtId="0" fontId="0" fillId="0" borderId="0" xfId="0" applyFont="1" applyFill="1"/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6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6" fontId="0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8" fontId="0" fillId="0" borderId="4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0" fillId="0" borderId="4" xfId="0" applyNumberFormat="1" applyFont="1" applyBorder="1" applyAlignment="1">
      <alignment horizontal="center" vertical="center"/>
    </xf>
    <xf numFmtId="10" fontId="0" fillId="0" borderId="4" xfId="0" applyNumberFormat="1" applyFont="1" applyBorder="1" applyAlignment="1">
      <alignment horizontal="center" vertical="center"/>
    </xf>
    <xf numFmtId="165" fontId="0" fillId="0" borderId="4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8" fontId="0" fillId="0" borderId="8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6" fontId="0" fillId="0" borderId="4" xfId="0" applyNumberFormat="1" applyFont="1" applyBorder="1" applyAlignment="1">
      <alignment vertical="center"/>
    </xf>
    <xf numFmtId="8" fontId="0" fillId="0" borderId="4" xfId="0" applyNumberFormat="1" applyFont="1" applyBorder="1" applyAlignment="1">
      <alignment vertical="center"/>
    </xf>
    <xf numFmtId="0" fontId="0" fillId="4" borderId="0" xfId="0" applyFont="1" applyFill="1" applyBorder="1"/>
    <xf numFmtId="0" fontId="12" fillId="0" borderId="0" xfId="0" applyFont="1" applyFill="1" applyAlignment="1">
      <alignment vertical="center"/>
    </xf>
    <xf numFmtId="0" fontId="0" fillId="5" borderId="0" xfId="0" applyFont="1" applyFill="1"/>
    <xf numFmtId="0" fontId="12" fillId="5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0" fillId="0" borderId="0" xfId="0" applyFont="1" applyAlignment="1">
      <alignment wrapText="1"/>
    </xf>
    <xf numFmtId="0" fontId="14" fillId="4" borderId="0" xfId="0" applyFont="1" applyFill="1" applyAlignment="1">
      <alignment horizontal="right"/>
    </xf>
    <xf numFmtId="0" fontId="0" fillId="0" borderId="18" xfId="0" applyFont="1" applyBorder="1"/>
    <xf numFmtId="0" fontId="0" fillId="0" borderId="0" xfId="0" applyFont="1" applyFill="1" applyBorder="1"/>
    <xf numFmtId="0" fontId="11" fillId="0" borderId="0" xfId="3"/>
    <xf numFmtId="0" fontId="3" fillId="0" borderId="8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0" xfId="0" applyFont="1"/>
    <xf numFmtId="0" fontId="3" fillId="0" borderId="5" xfId="0" applyFont="1" applyBorder="1" applyAlignment="1">
      <alignment vertical="center"/>
    </xf>
    <xf numFmtId="0" fontId="15" fillId="0" borderId="0" xfId="3" applyFont="1" applyFill="1" applyAlignment="1">
      <alignment horizontal="center" vertical="center"/>
    </xf>
    <xf numFmtId="0" fontId="16" fillId="4" borderId="0" xfId="0" applyFont="1" applyFill="1"/>
    <xf numFmtId="0" fontId="17" fillId="4" borderId="0" xfId="3" applyFont="1" applyFill="1" applyAlignment="1">
      <alignment horizontal="center"/>
    </xf>
    <xf numFmtId="0" fontId="17" fillId="4" borderId="0" xfId="0" applyFont="1" applyFill="1"/>
    <xf numFmtId="0" fontId="15" fillId="5" borderId="0" xfId="3" applyFont="1" applyFill="1" applyAlignment="1">
      <alignment horizontal="center"/>
    </xf>
    <xf numFmtId="165" fontId="0" fillId="0" borderId="1" xfId="0" applyNumberFormat="1" applyFont="1" applyBorder="1" applyAlignment="1">
      <alignment vertical="center"/>
    </xf>
    <xf numFmtId="6" fontId="0" fillId="0" borderId="1" xfId="0" applyNumberFormat="1" applyFont="1" applyBorder="1"/>
    <xf numFmtId="8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6" xfId="0" applyFont="1" applyBorder="1"/>
    <xf numFmtId="0" fontId="0" fillId="0" borderId="2" xfId="0" applyFont="1" applyBorder="1"/>
    <xf numFmtId="8" fontId="0" fillId="0" borderId="1" xfId="0" applyNumberFormat="1" applyFont="1" applyBorder="1"/>
    <xf numFmtId="6" fontId="0" fillId="0" borderId="1" xfId="0" applyNumberFormat="1" applyFont="1" applyBorder="1" applyAlignment="1">
      <alignment vertical="center"/>
    </xf>
    <xf numFmtId="9" fontId="0" fillId="0" borderId="5" xfId="0" applyNumberFormat="1" applyFont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0" fillId="2" borderId="0" xfId="0" applyFont="1" applyFill="1"/>
    <xf numFmtId="0" fontId="0" fillId="2" borderId="22" xfId="0" applyFont="1" applyFill="1" applyBorder="1"/>
    <xf numFmtId="10" fontId="0" fillId="2" borderId="5" xfId="0" applyNumberFormat="1" applyFont="1" applyFill="1" applyBorder="1" applyAlignment="1">
      <alignment vertical="center"/>
    </xf>
    <xf numFmtId="0" fontId="0" fillId="2" borderId="6" xfId="0" applyFont="1" applyFill="1" applyBorder="1"/>
    <xf numFmtId="0" fontId="0" fillId="2" borderId="2" xfId="0" applyFont="1" applyFill="1" applyBorder="1"/>
    <xf numFmtId="0" fontId="3" fillId="2" borderId="3" xfId="0" applyFont="1" applyFill="1" applyBorder="1" applyAlignment="1">
      <alignment vertical="center"/>
    </xf>
    <xf numFmtId="9" fontId="0" fillId="2" borderId="5" xfId="0" applyNumberFormat="1" applyFont="1" applyFill="1" applyBorder="1" applyAlignment="1">
      <alignment vertical="center"/>
    </xf>
    <xf numFmtId="6" fontId="0" fillId="2" borderId="4" xfId="0" applyNumberFormat="1" applyFont="1" applyFill="1" applyBorder="1" applyAlignment="1">
      <alignment vertical="center"/>
    </xf>
    <xf numFmtId="6" fontId="0" fillId="2" borderId="1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3" applyFont="1" applyFill="1" applyAlignment="1">
      <alignment horizontal="center"/>
    </xf>
    <xf numFmtId="0" fontId="18" fillId="0" borderId="17" xfId="3" applyFont="1" applyFill="1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0" xfId="0" applyFont="1" applyProtection="1"/>
    <xf numFmtId="166" fontId="0" fillId="0" borderId="0" xfId="0" applyNumberFormat="1" applyFont="1"/>
    <xf numFmtId="0" fontId="3" fillId="0" borderId="8" xfId="0" applyFont="1" applyBorder="1" applyAlignment="1">
      <alignment horizontal="center" vertical="center"/>
    </xf>
    <xf numFmtId="0" fontId="0" fillId="2" borderId="6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</cellXfs>
  <cellStyles count="4">
    <cellStyle name="Hyperlink" xfId="3" builtinId="8"/>
    <cellStyle name="Input" xfId="2" builtinId="20"/>
    <cellStyle name="Normal" xfId="0" builtinId="0"/>
    <cellStyle name="Percent" xfId="1" builtinId="5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  <border>
        <left style="thin">
          <color auto="1"/>
        </left>
        <right/>
        <top/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 style="thin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 style="thin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 style="thin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 style="thin">
          <color auto="1"/>
        </bottom>
      </border>
    </dxf>
  </dxfs>
  <tableStyles count="0" defaultTableStyle="TableStyleMedium2" defaultPivotStyle="PivotStyleLight16"/>
  <colors>
    <mruColors>
      <color rgb="FF9632A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6" fmlaLink="$F$9" fmlaRange="$S$14:$S$20" noThreeD="1" sel="1" val="0"/>
</file>

<file path=xl/ctrlProps/ctrlProp2.xml><?xml version="1.0" encoding="utf-8"?>
<formControlPr xmlns="http://schemas.microsoft.com/office/spreadsheetml/2009/9/main" objectType="Spin" dx="22" fmlaLink="$G$15" max="1000" page="10" val="0"/>
</file>

<file path=xl/ctrlProps/ctrlProp3.xml><?xml version="1.0" encoding="utf-8"?>
<formControlPr xmlns="http://schemas.microsoft.com/office/spreadsheetml/2009/9/main" objectType="Spin" dx="22" fmlaLink="$H$15" max="1000" page="10" val="0"/>
</file>

<file path=xl/ctrlProps/ctrlProp4.xml><?xml version="1.0" encoding="utf-8"?>
<formControlPr xmlns="http://schemas.microsoft.com/office/spreadsheetml/2009/9/main" objectType="Spin" dx="22" fmlaLink="$I$15" max="1000" page="10" val="0"/>
</file>

<file path=xl/ctrlProps/ctrlProp5.xml><?xml version="1.0" encoding="utf-8"?>
<formControlPr xmlns="http://schemas.microsoft.com/office/spreadsheetml/2009/9/main" objectType="Spin" dx="22" fmlaLink="$J$15" max="1000" page="10" val="0"/>
</file>

<file path=xl/ctrlProps/ctrlProp6.xml><?xml version="1.0" encoding="utf-8"?>
<formControlPr xmlns="http://schemas.microsoft.com/office/spreadsheetml/2009/9/main" objectType="Spin" dx="22" fmlaLink="$K$15" max="1000" page="10" val="0"/>
</file>

<file path=xl/ctrlProps/ctrlProp7.xml><?xml version="1.0" encoding="utf-8"?>
<formControlPr xmlns="http://schemas.microsoft.com/office/spreadsheetml/2009/9/main" objectType="Spin" dx="22" fmlaLink="$L$15" max="1000" page="1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26</xdr:row>
      <xdr:rowOff>27506</xdr:rowOff>
    </xdr:from>
    <xdr:to>
      <xdr:col>1</xdr:col>
      <xdr:colOff>1506131</xdr:colOff>
      <xdr:row>29</xdr:row>
      <xdr:rowOff>120315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056706"/>
          <a:ext cx="1496606" cy="664309"/>
        </a:xfrm>
        <a:prstGeom prst="rect">
          <a:avLst/>
        </a:prstGeom>
      </xdr:spPr>
    </xdr:pic>
    <xdr:clientData/>
  </xdr:twoCellAnchor>
  <xdr:twoCellAnchor editAs="oneCell">
    <xdr:from>
      <xdr:col>1</xdr:col>
      <xdr:colOff>7898</xdr:colOff>
      <xdr:row>31</xdr:row>
      <xdr:rowOff>57151</xdr:rowOff>
    </xdr:from>
    <xdr:to>
      <xdr:col>1</xdr:col>
      <xdr:colOff>1513973</xdr:colOff>
      <xdr:row>33</xdr:row>
      <xdr:rowOff>180524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98" y="6038851"/>
          <a:ext cx="1506075" cy="5043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8</xdr:row>
          <xdr:rowOff>22860</xdr:rowOff>
        </xdr:from>
        <xdr:to>
          <xdr:col>7</xdr:col>
          <xdr:colOff>22860</xdr:colOff>
          <xdr:row>8</xdr:row>
          <xdr:rowOff>182880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</xdr:colOff>
          <xdr:row>14</xdr:row>
          <xdr:rowOff>0</xdr:rowOff>
        </xdr:from>
        <xdr:to>
          <xdr:col>6</xdr:col>
          <xdr:colOff>708660</xdr:colOff>
          <xdr:row>15</xdr:row>
          <xdr:rowOff>182880</xdr:rowOff>
        </xdr:to>
        <xdr:sp macro="" textlink="">
          <xdr:nvSpPr>
            <xdr:cNvPr id="3075" name="Spinner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</xdr:colOff>
          <xdr:row>14</xdr:row>
          <xdr:rowOff>0</xdr:rowOff>
        </xdr:from>
        <xdr:to>
          <xdr:col>7</xdr:col>
          <xdr:colOff>693420</xdr:colOff>
          <xdr:row>15</xdr:row>
          <xdr:rowOff>182880</xdr:rowOff>
        </xdr:to>
        <xdr:sp macro="" textlink="">
          <xdr:nvSpPr>
            <xdr:cNvPr id="3079" name="Spinner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</xdr:colOff>
          <xdr:row>14</xdr:row>
          <xdr:rowOff>0</xdr:rowOff>
        </xdr:from>
        <xdr:to>
          <xdr:col>8</xdr:col>
          <xdr:colOff>693420</xdr:colOff>
          <xdr:row>15</xdr:row>
          <xdr:rowOff>182880</xdr:rowOff>
        </xdr:to>
        <xdr:sp macro="" textlink="">
          <xdr:nvSpPr>
            <xdr:cNvPr id="3080" name="Spinner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</xdr:colOff>
          <xdr:row>14</xdr:row>
          <xdr:rowOff>0</xdr:rowOff>
        </xdr:from>
        <xdr:to>
          <xdr:col>9</xdr:col>
          <xdr:colOff>693420</xdr:colOff>
          <xdr:row>15</xdr:row>
          <xdr:rowOff>182880</xdr:rowOff>
        </xdr:to>
        <xdr:sp macro="" textlink="">
          <xdr:nvSpPr>
            <xdr:cNvPr id="3081" name="Spinner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</xdr:colOff>
          <xdr:row>14</xdr:row>
          <xdr:rowOff>0</xdr:rowOff>
        </xdr:from>
        <xdr:to>
          <xdr:col>10</xdr:col>
          <xdr:colOff>693420</xdr:colOff>
          <xdr:row>15</xdr:row>
          <xdr:rowOff>182880</xdr:rowOff>
        </xdr:to>
        <xdr:sp macro="" textlink="">
          <xdr:nvSpPr>
            <xdr:cNvPr id="3082" name="Spinner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14</xdr:row>
          <xdr:rowOff>0</xdr:rowOff>
        </xdr:from>
        <xdr:to>
          <xdr:col>11</xdr:col>
          <xdr:colOff>693420</xdr:colOff>
          <xdr:row>15</xdr:row>
          <xdr:rowOff>182880</xdr:rowOff>
        </xdr:to>
        <xdr:sp macro="" textlink="">
          <xdr:nvSpPr>
            <xdr:cNvPr id="3083" name="Spinner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26</xdr:row>
      <xdr:rowOff>27506</xdr:rowOff>
    </xdr:from>
    <xdr:to>
      <xdr:col>1</xdr:col>
      <xdr:colOff>1506131</xdr:colOff>
      <xdr:row>29</xdr:row>
      <xdr:rowOff>120315</xdr:rowOff>
    </xdr:to>
    <xdr:pic>
      <xdr:nvPicPr>
        <xdr:cNvPr id="13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056706"/>
          <a:ext cx="1496606" cy="664309"/>
        </a:xfrm>
        <a:prstGeom prst="rect">
          <a:avLst/>
        </a:prstGeom>
      </xdr:spPr>
    </xdr:pic>
    <xdr:clientData/>
  </xdr:twoCellAnchor>
  <xdr:twoCellAnchor editAs="oneCell">
    <xdr:from>
      <xdr:col>1</xdr:col>
      <xdr:colOff>7898</xdr:colOff>
      <xdr:row>31</xdr:row>
      <xdr:rowOff>57151</xdr:rowOff>
    </xdr:from>
    <xdr:to>
      <xdr:col>1</xdr:col>
      <xdr:colOff>1513973</xdr:colOff>
      <xdr:row>33</xdr:row>
      <xdr:rowOff>180524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98" y="6038851"/>
          <a:ext cx="1506075" cy="5043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26</xdr:row>
      <xdr:rowOff>27506</xdr:rowOff>
    </xdr:from>
    <xdr:to>
      <xdr:col>1</xdr:col>
      <xdr:colOff>1506132</xdr:colOff>
      <xdr:row>29</xdr:row>
      <xdr:rowOff>120315</xdr:rowOff>
    </xdr:to>
    <xdr:pic>
      <xdr:nvPicPr>
        <xdr:cNvPr id="7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829" y="5065730"/>
          <a:ext cx="1496606" cy="664309"/>
        </a:xfrm>
        <a:prstGeom prst="rect">
          <a:avLst/>
        </a:prstGeom>
      </xdr:spPr>
    </xdr:pic>
    <xdr:clientData/>
  </xdr:twoCellAnchor>
  <xdr:twoCellAnchor editAs="oneCell">
    <xdr:from>
      <xdr:col>1</xdr:col>
      <xdr:colOff>7898</xdr:colOff>
      <xdr:row>31</xdr:row>
      <xdr:rowOff>57151</xdr:rowOff>
    </xdr:from>
    <xdr:to>
      <xdr:col>1</xdr:col>
      <xdr:colOff>1513973</xdr:colOff>
      <xdr:row>33</xdr:row>
      <xdr:rowOff>180524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01" y="6047875"/>
          <a:ext cx="1506075" cy="5043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26</xdr:row>
      <xdr:rowOff>27506</xdr:rowOff>
    </xdr:from>
    <xdr:to>
      <xdr:col>1</xdr:col>
      <xdr:colOff>1506131</xdr:colOff>
      <xdr:row>29</xdr:row>
      <xdr:rowOff>120315</xdr:rowOff>
    </xdr:to>
    <xdr:pic>
      <xdr:nvPicPr>
        <xdr:cNvPr id="8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056706"/>
          <a:ext cx="1496606" cy="664309"/>
        </a:xfrm>
        <a:prstGeom prst="rect">
          <a:avLst/>
        </a:prstGeom>
      </xdr:spPr>
    </xdr:pic>
    <xdr:clientData/>
  </xdr:twoCellAnchor>
  <xdr:twoCellAnchor editAs="oneCell">
    <xdr:from>
      <xdr:col>1</xdr:col>
      <xdr:colOff>7898</xdr:colOff>
      <xdr:row>31</xdr:row>
      <xdr:rowOff>57151</xdr:rowOff>
    </xdr:from>
    <xdr:to>
      <xdr:col>1</xdr:col>
      <xdr:colOff>1513973</xdr:colOff>
      <xdr:row>33</xdr:row>
      <xdr:rowOff>180524</xdr:rowOff>
    </xdr:to>
    <xdr:pic>
      <xdr:nvPicPr>
        <xdr:cNvPr id="9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98" y="6038851"/>
          <a:ext cx="1506075" cy="504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orginstituutnederland.nl/binaries/content/documents/zinl-www/documenten/publicaties/overige-publicaties/1602-richtlijn-voor-het-uitvoeren-van-economische-evaluaties-in-de-gezondheidszorg-bijlagen/Richtlijn+voor+het+uitvoeren+van+economische+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tline.cbs.nl/Statweb/publication/?DM=SLNL&amp;PA=70936ned&amp;D1=0&amp;D2=623,636,649,662,675,688&amp;HDR=T&amp;STB=G1&amp;VW=T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nza.nl/regelgeving/bijlagen/Bijlage_1_bij_TB_CU_7078_01_Tarievenlijst_Eerstelijnsdiagnostiek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abSelected="1" zoomScaleNormal="100" workbookViewId="0">
      <selection activeCell="H15" sqref="H15"/>
    </sheetView>
  </sheetViews>
  <sheetFormatPr defaultColWidth="0" defaultRowHeight="14.4" zeroHeight="1" x14ac:dyDescent="0.3"/>
  <cols>
    <col min="1" max="1" width="1.6640625" style="56" customWidth="1"/>
    <col min="2" max="2" width="22.6640625" style="19" customWidth="1"/>
    <col min="3" max="3" width="1.6640625" style="19" customWidth="1"/>
    <col min="4" max="4" width="2.6640625" style="5" customWidth="1"/>
    <col min="5" max="20" width="9.109375" style="5" customWidth="1"/>
    <col min="21" max="16384" width="9.109375" style="5" hidden="1"/>
  </cols>
  <sheetData>
    <row r="1" spans="1:5" s="24" customFormat="1" ht="9" customHeight="1" x14ac:dyDescent="0.3">
      <c r="A1" s="56"/>
      <c r="B1" s="19"/>
      <c r="C1" s="19"/>
    </row>
    <row r="2" spans="1:5" s="24" customFormat="1" ht="30" customHeight="1" x14ac:dyDescent="0.3">
      <c r="A2" s="56"/>
      <c r="B2" s="19"/>
      <c r="C2" s="19"/>
      <c r="E2" s="57" t="s">
        <v>170</v>
      </c>
    </row>
    <row r="3" spans="1:5" s="19" customFormat="1" ht="3" customHeight="1" x14ac:dyDescent="0.3">
      <c r="A3" s="56"/>
      <c r="B3" s="14"/>
    </row>
    <row r="4" spans="1:5" ht="4.5" customHeight="1" x14ac:dyDescent="0.3"/>
    <row r="5" spans="1:5" ht="4.5" customHeight="1" x14ac:dyDescent="0.3"/>
    <row r="6" spans="1:5" ht="30" customHeight="1" x14ac:dyDescent="0.3">
      <c r="E6" s="5" t="s">
        <v>189</v>
      </c>
    </row>
    <row r="7" spans="1:5" x14ac:dyDescent="0.3">
      <c r="E7" s="5" t="s">
        <v>188</v>
      </c>
    </row>
    <row r="8" spans="1:5" ht="15" customHeight="1" x14ac:dyDescent="0.3">
      <c r="E8" s="5" t="s">
        <v>208</v>
      </c>
    </row>
    <row r="9" spans="1:5" x14ac:dyDescent="0.3">
      <c r="E9" s="5" t="s">
        <v>207</v>
      </c>
    </row>
    <row r="10" spans="1:5" x14ac:dyDescent="0.3">
      <c r="E10" s="5" t="s">
        <v>186</v>
      </c>
    </row>
    <row r="11" spans="1:5" x14ac:dyDescent="0.3"/>
    <row r="12" spans="1:5" x14ac:dyDescent="0.3">
      <c r="E12" s="5" t="s">
        <v>213</v>
      </c>
    </row>
    <row r="13" spans="1:5" ht="15" customHeight="1" x14ac:dyDescent="0.3">
      <c r="E13" s="65" t="s">
        <v>214</v>
      </c>
    </row>
    <row r="14" spans="1:5" ht="18.75" customHeight="1" x14ac:dyDescent="0.35">
      <c r="B14" s="99" t="s">
        <v>181</v>
      </c>
    </row>
    <row r="15" spans="1:5" ht="18.75" customHeight="1" x14ac:dyDescent="0.35">
      <c r="B15" s="75" t="s">
        <v>182</v>
      </c>
      <c r="E15" s="2" t="s">
        <v>165</v>
      </c>
    </row>
    <row r="16" spans="1:5" ht="18.75" customHeight="1" x14ac:dyDescent="0.35">
      <c r="B16" s="75" t="s">
        <v>174</v>
      </c>
      <c r="E16" s="5" t="s">
        <v>166</v>
      </c>
    </row>
    <row r="17" spans="1:5" ht="18.75" customHeight="1" x14ac:dyDescent="0.35">
      <c r="B17" s="75" t="s">
        <v>183</v>
      </c>
      <c r="E17" s="5" t="s">
        <v>167</v>
      </c>
    </row>
    <row r="18" spans="1:5" x14ac:dyDescent="0.3">
      <c r="E18" s="5" t="s">
        <v>185</v>
      </c>
    </row>
    <row r="19" spans="1:5" x14ac:dyDescent="0.3">
      <c r="E19" s="5" t="s">
        <v>176</v>
      </c>
    </row>
    <row r="20" spans="1:5" ht="15" customHeight="1" x14ac:dyDescent="0.3"/>
    <row r="21" spans="1:5" ht="15" customHeight="1" x14ac:dyDescent="0.3">
      <c r="B21" s="15"/>
    </row>
    <row r="22" spans="1:5" ht="15" customHeight="1" x14ac:dyDescent="0.3">
      <c r="B22" s="15"/>
    </row>
    <row r="23" spans="1:5" ht="15" customHeight="1" x14ac:dyDescent="0.3">
      <c r="B23" s="16"/>
    </row>
    <row r="24" spans="1:5" ht="15" customHeight="1" x14ac:dyDescent="0.3">
      <c r="B24" s="62"/>
      <c r="E24" s="2" t="s">
        <v>184</v>
      </c>
    </row>
    <row r="25" spans="1:5" ht="15" customHeight="1" x14ac:dyDescent="0.3">
      <c r="B25" s="62"/>
      <c r="E25" s="5" t="s">
        <v>187</v>
      </c>
    </row>
    <row r="26" spans="1:5" ht="15" customHeight="1" x14ac:dyDescent="0.3">
      <c r="A26" s="19"/>
    </row>
    <row r="27" spans="1:5" ht="15" customHeight="1" x14ac:dyDescent="0.3">
      <c r="A27" s="19"/>
      <c r="E27" s="71" t="s">
        <v>204</v>
      </c>
    </row>
    <row r="28" spans="1:5" ht="15" customHeight="1" x14ac:dyDescent="0.3">
      <c r="A28" s="19"/>
      <c r="E28" s="71" t="s">
        <v>212</v>
      </c>
    </row>
    <row r="29" spans="1:5" ht="15" customHeight="1" x14ac:dyDescent="0.3">
      <c r="A29" s="19"/>
      <c r="E29" s="71" t="s">
        <v>205</v>
      </c>
    </row>
    <row r="30" spans="1:5" ht="15" customHeight="1" x14ac:dyDescent="0.3">
      <c r="A30" s="19"/>
    </row>
    <row r="31" spans="1:5" ht="15" customHeight="1" x14ac:dyDescent="0.3">
      <c r="A31" s="19"/>
    </row>
    <row r="32" spans="1:5" ht="15" customHeight="1" x14ac:dyDescent="0.3">
      <c r="A32" s="19"/>
    </row>
    <row r="33" spans="1:5" ht="15" customHeight="1" x14ac:dyDescent="0.3">
      <c r="A33" s="19"/>
    </row>
    <row r="34" spans="1:5" ht="15" customHeight="1" x14ac:dyDescent="0.3">
      <c r="A34" s="19"/>
      <c r="E34" s="5" t="s">
        <v>217</v>
      </c>
    </row>
    <row r="35" spans="1:5" x14ac:dyDescent="0.3"/>
    <row r="36" spans="1:5" x14ac:dyDescent="0.3"/>
  </sheetData>
  <sheetProtection algorithmName="SHA-512" hashValue="SyMqaSCU0UuE1EDbx3efxVR7I6ZTALlaIXSrRp3ACIlDsIVED7ULBDjDVDKEq5y9RXs437s+vHEUNUg5rlcIww==" saltValue="omSQTEbbvW7hG1AdHPlmFw==" spinCount="100000" sheet="1" objects="1" scenarios="1"/>
  <hyperlinks>
    <hyperlink ref="B15" location="Instellingen!A1" display="Instellingen"/>
    <hyperlink ref="B16" location="Referentieprijzen!A1" display="Referentieprijzen"/>
    <hyperlink ref="B17" location="'Input KH2015'!A1" display="Input KH2015"/>
    <hyperlink ref="E13" r:id="rId1" display="link"/>
  </hyperlinks>
  <pageMargins left="0.70866141732283472" right="0.70866141732283472" top="0.74803149606299213" bottom="0.74803149606299213" header="0.31496062992125984" footer="0.31496062992125984"/>
  <pageSetup paperSize="9" scale="83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W99"/>
  <sheetViews>
    <sheetView showGridLines="0" zoomScaleNormal="100" workbookViewId="0"/>
  </sheetViews>
  <sheetFormatPr defaultColWidth="0" defaultRowHeight="14.4" zeroHeight="1" x14ac:dyDescent="0.3"/>
  <cols>
    <col min="1" max="1" width="1.6640625" style="56" customWidth="1"/>
    <col min="2" max="2" width="22.6640625" style="19" customWidth="1"/>
    <col min="3" max="3" width="1.6640625" style="19" customWidth="1"/>
    <col min="4" max="4" width="2.6640625" style="5" customWidth="1"/>
    <col min="5" max="5" width="12.6640625" style="5" customWidth="1"/>
    <col min="6" max="18" width="10.6640625" style="5" customWidth="1"/>
    <col min="19" max="22" width="10.6640625" style="5" hidden="1" customWidth="1"/>
    <col min="23" max="16384" width="9.109375" style="5" hidden="1"/>
  </cols>
  <sheetData>
    <row r="1" spans="1:23" s="58" customFormat="1" ht="9" customHeight="1" x14ac:dyDescent="0.3">
      <c r="A1" s="56"/>
      <c r="B1" s="19"/>
      <c r="C1" s="19"/>
    </row>
    <row r="2" spans="1:23" s="58" customFormat="1" ht="30" customHeight="1" x14ac:dyDescent="0.3">
      <c r="A2" s="56"/>
      <c r="B2" s="19"/>
      <c r="C2" s="19"/>
      <c r="E2" s="59" t="s">
        <v>171</v>
      </c>
    </row>
    <row r="3" spans="1:23" s="19" customFormat="1" ht="3" customHeight="1" x14ac:dyDescent="0.3">
      <c r="A3" s="56"/>
      <c r="B3" s="14"/>
    </row>
    <row r="4" spans="1:23" x14ac:dyDescent="0.3"/>
    <row r="5" spans="1:23" x14ac:dyDescent="0.3"/>
    <row r="6" spans="1:23" ht="30" customHeight="1" x14ac:dyDescent="0.3">
      <c r="O6" s="18"/>
      <c r="P6" s="18"/>
      <c r="Q6" s="18"/>
      <c r="R6" s="18"/>
      <c r="S6" s="18"/>
      <c r="T6" s="18"/>
      <c r="U6" s="18"/>
      <c r="V6" s="18"/>
      <c r="W6" s="18"/>
    </row>
    <row r="7" spans="1:23" x14ac:dyDescent="0.3">
      <c r="E7" s="2" t="s">
        <v>157</v>
      </c>
      <c r="O7" s="18"/>
      <c r="P7" s="18"/>
      <c r="Q7" s="18"/>
      <c r="R7" s="18"/>
      <c r="S7" s="18"/>
      <c r="T7" s="18"/>
      <c r="U7" s="18"/>
      <c r="V7" s="18"/>
      <c r="W7" s="18"/>
    </row>
    <row r="8" spans="1:23" ht="4.5" customHeight="1" x14ac:dyDescent="0.3">
      <c r="E8" s="2"/>
      <c r="O8" s="18"/>
      <c r="P8" s="18"/>
      <c r="Q8" s="18"/>
      <c r="R8" s="18"/>
      <c r="S8" s="18"/>
      <c r="T8" s="18"/>
      <c r="U8" s="18"/>
      <c r="V8" s="18"/>
      <c r="W8" s="18"/>
    </row>
    <row r="9" spans="1:23" x14ac:dyDescent="0.3">
      <c r="F9" s="102">
        <v>1</v>
      </c>
      <c r="G9" s="4">
        <f>IF(Instellingen!F9=1,2014,IF(Instellingen!F9=2,2015,IF(Instellingen!F9=3,2016,IF(Instellingen!F9=4,2017,IF(Instellingen!F9=5,2018,IF(Instellingen!F9=6,2019,IF(Instellingen!F9=7,2020)))))))</f>
        <v>2014</v>
      </c>
      <c r="O9" s="18"/>
      <c r="P9" s="18"/>
      <c r="Q9" s="18"/>
      <c r="R9" s="18"/>
      <c r="S9" s="18"/>
      <c r="T9" s="18"/>
      <c r="U9" s="18"/>
      <c r="V9" s="18"/>
      <c r="W9" s="18"/>
    </row>
    <row r="10" spans="1:23" x14ac:dyDescent="0.3">
      <c r="L10" s="61"/>
      <c r="O10" s="18"/>
      <c r="P10" s="18"/>
      <c r="Q10" s="18"/>
      <c r="R10" s="18"/>
      <c r="S10" s="18"/>
      <c r="T10" s="18"/>
      <c r="U10" s="18"/>
      <c r="V10" s="18"/>
      <c r="W10" s="18"/>
    </row>
    <row r="11" spans="1:23" x14ac:dyDescent="0.3">
      <c r="O11" s="18"/>
      <c r="P11" s="18"/>
      <c r="Q11" s="18"/>
      <c r="R11" s="18"/>
      <c r="S11" s="18"/>
      <c r="T11" s="18"/>
      <c r="U11" s="18"/>
      <c r="V11" s="18"/>
      <c r="W11" s="18"/>
    </row>
    <row r="12" spans="1:23" x14ac:dyDescent="0.3">
      <c r="E12" s="2" t="s">
        <v>169</v>
      </c>
      <c r="O12" s="18"/>
      <c r="P12" s="18"/>
      <c r="R12" s="18"/>
      <c r="S12" s="18"/>
      <c r="T12" s="18"/>
      <c r="U12" s="18"/>
      <c r="V12" s="18"/>
      <c r="W12" s="18"/>
    </row>
    <row r="13" spans="1:23" ht="4.5" customHeight="1" x14ac:dyDescent="0.3">
      <c r="E13" s="2"/>
      <c r="G13" s="63"/>
      <c r="H13" s="63"/>
      <c r="I13" s="63"/>
      <c r="J13" s="63"/>
      <c r="K13" s="63"/>
      <c r="L13" s="63"/>
      <c r="O13" s="18"/>
      <c r="P13" s="18"/>
      <c r="R13" s="18"/>
      <c r="S13" s="18"/>
      <c r="T13" s="18"/>
      <c r="U13" s="18"/>
      <c r="V13" s="18"/>
      <c r="W13" s="18"/>
    </row>
    <row r="14" spans="1:23" ht="18.75" customHeight="1" x14ac:dyDescent="0.35">
      <c r="B14" s="75" t="s">
        <v>181</v>
      </c>
      <c r="E14" s="5" t="s">
        <v>160</v>
      </c>
      <c r="F14" s="10">
        <v>2014</v>
      </c>
      <c r="G14" s="10">
        <v>2015</v>
      </c>
      <c r="H14" s="10">
        <v>2016</v>
      </c>
      <c r="I14" s="10">
        <v>2017</v>
      </c>
      <c r="J14" s="10">
        <v>2018</v>
      </c>
      <c r="K14" s="10">
        <v>2019</v>
      </c>
      <c r="L14" s="10">
        <v>2020</v>
      </c>
      <c r="O14" s="18"/>
      <c r="P14" s="18"/>
      <c r="R14" s="18"/>
      <c r="S14" s="3">
        <v>2014</v>
      </c>
      <c r="T14" s="18"/>
      <c r="U14" s="18"/>
      <c r="V14" s="18"/>
      <c r="W14" s="18"/>
    </row>
    <row r="15" spans="1:23" ht="18.75" customHeight="1" x14ac:dyDescent="0.35">
      <c r="B15" s="100" t="s">
        <v>182</v>
      </c>
      <c r="F15" s="11"/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104">
        <v>0</v>
      </c>
      <c r="M15" s="105"/>
      <c r="O15" s="18"/>
      <c r="P15" s="18"/>
      <c r="R15" s="18"/>
      <c r="S15" s="3">
        <v>2015</v>
      </c>
      <c r="T15" s="18"/>
      <c r="U15" s="18"/>
      <c r="V15" s="18"/>
      <c r="W15" s="18"/>
    </row>
    <row r="16" spans="1:23" ht="18.75" customHeight="1" x14ac:dyDescent="0.35">
      <c r="B16" s="75" t="s">
        <v>174</v>
      </c>
      <c r="F16" s="12"/>
      <c r="G16" s="6"/>
      <c r="H16" s="6"/>
      <c r="I16" s="6"/>
      <c r="J16" s="6"/>
      <c r="K16" s="6"/>
      <c r="L16" s="8"/>
      <c r="O16" s="18"/>
      <c r="P16" s="18"/>
      <c r="R16" s="18"/>
      <c r="S16" s="3">
        <v>2016</v>
      </c>
      <c r="T16" s="18"/>
      <c r="U16" s="18"/>
      <c r="V16" s="18"/>
      <c r="W16" s="18"/>
    </row>
    <row r="17" spans="1:23" ht="18.75" customHeight="1" x14ac:dyDescent="0.35">
      <c r="B17" s="75" t="s">
        <v>183</v>
      </c>
      <c r="E17" s="5" t="s">
        <v>162</v>
      </c>
      <c r="F17" s="20"/>
      <c r="G17" s="21">
        <f t="shared" ref="G17:L17" si="0">G15/1000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2">
        <f t="shared" si="0"/>
        <v>0</v>
      </c>
      <c r="L17" s="23">
        <f t="shared" si="0"/>
        <v>0</v>
      </c>
      <c r="O17" s="18"/>
      <c r="P17" s="18"/>
      <c r="R17" s="18"/>
      <c r="S17" s="3">
        <v>2017</v>
      </c>
      <c r="T17" s="18"/>
      <c r="U17" s="18"/>
      <c r="V17" s="18"/>
      <c r="W17" s="18"/>
    </row>
    <row r="18" spans="1:23" x14ac:dyDescent="0.3">
      <c r="E18" s="5" t="s">
        <v>168</v>
      </c>
      <c r="F18" s="13">
        <f>1+F17</f>
        <v>1</v>
      </c>
      <c r="G18" s="13">
        <f>1+G17</f>
        <v>1</v>
      </c>
      <c r="H18" s="13">
        <f t="shared" ref="H18:L18" si="1">1+H17</f>
        <v>1</v>
      </c>
      <c r="I18" s="13">
        <f t="shared" si="1"/>
        <v>1</v>
      </c>
      <c r="J18" s="13">
        <f t="shared" si="1"/>
        <v>1</v>
      </c>
      <c r="K18" s="13">
        <f t="shared" si="1"/>
        <v>1</v>
      </c>
      <c r="L18" s="13">
        <f t="shared" si="1"/>
        <v>1</v>
      </c>
      <c r="O18" s="18"/>
      <c r="P18" s="18"/>
      <c r="R18" s="18"/>
      <c r="S18" s="3">
        <v>2018</v>
      </c>
      <c r="T18" s="18"/>
      <c r="U18" s="18"/>
      <c r="V18" s="18"/>
      <c r="W18" s="18"/>
    </row>
    <row r="19" spans="1:23" x14ac:dyDescent="0.3">
      <c r="E19" s="5" t="s">
        <v>161</v>
      </c>
      <c r="F19" s="9">
        <f>F18</f>
        <v>1</v>
      </c>
      <c r="G19" s="9">
        <f>G18</f>
        <v>1</v>
      </c>
      <c r="H19" s="9">
        <f>PRODUCT(G18:H18)</f>
        <v>1</v>
      </c>
      <c r="I19" s="9">
        <f>PRODUCT(G18:I18)</f>
        <v>1</v>
      </c>
      <c r="J19" s="9">
        <f>PRODUCT(G18:J18)</f>
        <v>1</v>
      </c>
      <c r="K19" s="9">
        <f>PRODUCT(G18:K18)</f>
        <v>1</v>
      </c>
      <c r="L19" s="9">
        <f>PRODUCT(G18:L18)</f>
        <v>1</v>
      </c>
      <c r="O19" s="18"/>
      <c r="P19" s="18"/>
      <c r="R19" s="18"/>
      <c r="S19" s="3">
        <v>2019</v>
      </c>
      <c r="T19" s="18"/>
      <c r="U19" s="18"/>
      <c r="V19" s="18"/>
      <c r="W19" s="18"/>
    </row>
    <row r="20" spans="1:23" x14ac:dyDescent="0.3">
      <c r="O20" s="18"/>
      <c r="P20" s="18"/>
      <c r="Q20" s="18"/>
      <c r="R20" s="18"/>
      <c r="S20" s="3">
        <v>2020</v>
      </c>
      <c r="T20" s="18"/>
      <c r="U20" s="18"/>
      <c r="V20" s="18"/>
      <c r="W20" s="18"/>
    </row>
    <row r="21" spans="1:23" ht="15" customHeight="1" x14ac:dyDescent="0.3">
      <c r="B21" s="15"/>
      <c r="O21" s="18"/>
      <c r="P21" s="18"/>
      <c r="Q21" s="18"/>
      <c r="R21" s="18"/>
      <c r="T21" s="18"/>
      <c r="U21" s="18"/>
      <c r="V21" s="18"/>
      <c r="W21" s="18"/>
    </row>
    <row r="22" spans="1:23" ht="15" customHeight="1" x14ac:dyDescent="0.3">
      <c r="B22" s="15"/>
      <c r="E22" s="64" t="s">
        <v>206</v>
      </c>
      <c r="O22" s="18"/>
      <c r="P22" s="18"/>
      <c r="Q22" s="18"/>
      <c r="R22" s="18"/>
      <c r="S22" s="18"/>
      <c r="T22" s="18"/>
      <c r="U22" s="18"/>
      <c r="V22" s="18"/>
      <c r="W22" s="18"/>
    </row>
    <row r="23" spans="1:23" ht="15" customHeight="1" x14ac:dyDescent="0.3">
      <c r="B23" s="16"/>
      <c r="E23" s="5" t="s">
        <v>215</v>
      </c>
      <c r="O23" s="18"/>
      <c r="P23" s="18"/>
      <c r="Q23" s="18"/>
      <c r="R23" s="18"/>
      <c r="S23" s="18"/>
      <c r="T23" s="18"/>
      <c r="U23" s="18"/>
      <c r="V23" s="18"/>
      <c r="W23" s="18"/>
    </row>
    <row r="24" spans="1:23" ht="15" customHeight="1" x14ac:dyDescent="0.3">
      <c r="B24" s="62"/>
      <c r="E24" s="65" t="s">
        <v>216</v>
      </c>
      <c r="G24" s="1"/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15" customHeight="1" x14ac:dyDescent="0.3">
      <c r="A25" s="19"/>
      <c r="B25" s="62"/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15" customHeight="1" x14ac:dyDescent="0.3">
      <c r="A26" s="19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15" customHeight="1" x14ac:dyDescent="0.3">
      <c r="A27" s="19"/>
      <c r="O27" s="18"/>
      <c r="P27" s="18"/>
      <c r="Q27" s="18"/>
      <c r="R27" s="18"/>
      <c r="S27" s="18"/>
      <c r="T27" s="18"/>
      <c r="U27" s="18"/>
      <c r="V27" s="18"/>
      <c r="W27" s="18"/>
    </row>
    <row r="28" spans="1:23" ht="15" customHeight="1" x14ac:dyDescent="0.3">
      <c r="A28" s="19"/>
      <c r="O28" s="4"/>
      <c r="P28" s="4"/>
      <c r="Q28" s="4"/>
      <c r="R28" s="4"/>
      <c r="S28" s="4"/>
      <c r="T28" s="4"/>
      <c r="U28" s="4"/>
    </row>
    <row r="29" spans="1:23" ht="15" customHeight="1" x14ac:dyDescent="0.3">
      <c r="A29" s="19"/>
    </row>
    <row r="30" spans="1:23" ht="15" customHeight="1" x14ac:dyDescent="0.3">
      <c r="A30" s="19"/>
      <c r="F30" s="4"/>
    </row>
    <row r="31" spans="1:23" ht="15" customHeight="1" x14ac:dyDescent="0.3">
      <c r="A31" s="19"/>
    </row>
    <row r="32" spans="1:23" ht="15" customHeight="1" x14ac:dyDescent="0.3">
      <c r="A32" s="19"/>
    </row>
    <row r="33" spans="1:1" ht="15" customHeight="1" x14ac:dyDescent="0.3">
      <c r="A33" s="19"/>
    </row>
    <row r="34" spans="1:1" ht="15" customHeight="1" x14ac:dyDescent="0.3">
      <c r="A34" s="19"/>
    </row>
    <row r="35" spans="1:1" ht="15" customHeight="1" x14ac:dyDescent="0.3">
      <c r="A35" s="19"/>
    </row>
    <row r="36" spans="1:1" x14ac:dyDescent="0.3"/>
    <row r="37" spans="1:1" hidden="1" x14ac:dyDescent="0.3"/>
    <row r="38" spans="1:1" hidden="1" x14ac:dyDescent="0.3"/>
    <row r="39" spans="1:1" hidden="1" x14ac:dyDescent="0.3"/>
    <row r="40" spans="1:1" hidden="1" x14ac:dyDescent="0.3"/>
    <row r="41" spans="1:1" hidden="1" x14ac:dyDescent="0.3"/>
    <row r="42" spans="1:1" hidden="1" x14ac:dyDescent="0.3"/>
    <row r="43" spans="1:1" hidden="1" x14ac:dyDescent="0.3"/>
    <row r="44" spans="1:1" hidden="1" x14ac:dyDescent="0.3"/>
    <row r="45" spans="1:1" hidden="1" x14ac:dyDescent="0.3"/>
    <row r="46" spans="1:1" hidden="1" x14ac:dyDescent="0.3"/>
    <row r="47" spans="1:1" hidden="1" x14ac:dyDescent="0.3"/>
    <row r="48" spans="1:1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</sheetData>
  <sheetProtection algorithmName="SHA-512" hashValue="WhWWAeF8DdRdj74k055bcsf7uyCjVAPq9I/bKEMSj6nAEl8OpYDonn5KJ70vGbKzYsjIIvvND2HyVzqpNp2sPw==" saltValue="JJi4TFzfdZOqcxCWvj4AMg==" spinCount="100000" sheet="1" objects="1" scenarios="1"/>
  <dataConsolidate/>
  <conditionalFormatting sqref="H17">
    <cfRule type="expression" dxfId="11" priority="14">
      <formula>$F$9&lt;3</formula>
    </cfRule>
  </conditionalFormatting>
  <conditionalFormatting sqref="I17">
    <cfRule type="expression" dxfId="10" priority="13">
      <formula>$F$9&lt;4</formula>
    </cfRule>
  </conditionalFormatting>
  <conditionalFormatting sqref="J17">
    <cfRule type="expression" dxfId="9" priority="12">
      <formula>$F$9&lt;5</formula>
    </cfRule>
  </conditionalFormatting>
  <conditionalFormatting sqref="K17">
    <cfRule type="expression" dxfId="8" priority="11">
      <formula>$F$9&lt;6</formula>
    </cfRule>
  </conditionalFormatting>
  <conditionalFormatting sqref="L17">
    <cfRule type="expression" dxfId="7" priority="10">
      <formula>$F$9&lt;7</formula>
    </cfRule>
  </conditionalFormatting>
  <conditionalFormatting sqref="G17">
    <cfRule type="expression" dxfId="6" priority="8">
      <formula>$F$9&lt;2</formula>
    </cfRule>
  </conditionalFormatting>
  <conditionalFormatting sqref="G14 G18:G19">
    <cfRule type="expression" dxfId="5" priority="6">
      <formula>$F$9&lt;2</formula>
    </cfRule>
  </conditionalFormatting>
  <conditionalFormatting sqref="H14 H18:H19">
    <cfRule type="expression" dxfId="4" priority="5">
      <formula>$F$9&lt;3</formula>
    </cfRule>
  </conditionalFormatting>
  <conditionalFormatting sqref="I14 I18:I19">
    <cfRule type="expression" dxfId="3" priority="4">
      <formula>$F$9&lt;4</formula>
    </cfRule>
  </conditionalFormatting>
  <conditionalFormatting sqref="J14 J18:J19">
    <cfRule type="expression" dxfId="2" priority="3">
      <formula>$F$9&lt;5</formula>
    </cfRule>
  </conditionalFormatting>
  <conditionalFormatting sqref="K14 K18:K19">
    <cfRule type="expression" dxfId="1" priority="2">
      <formula>$F$9&lt;6</formula>
    </cfRule>
  </conditionalFormatting>
  <conditionalFormatting sqref="L14 L18:L19">
    <cfRule type="expression" dxfId="0" priority="1">
      <formula>$F$9&lt;7</formula>
    </cfRule>
  </conditionalFormatting>
  <dataValidations count="1">
    <dataValidation type="decimal" allowBlank="1" showInputMessage="1" showErrorMessage="1" sqref="G17:L17">
      <formula1>0</formula1>
      <formula2>1</formula2>
    </dataValidation>
  </dataValidations>
  <hyperlinks>
    <hyperlink ref="B15" location="Instellingen!A1" display="Instellingen"/>
    <hyperlink ref="B16" location="Referentieprijzen!A1" display="Referentieprijzen"/>
    <hyperlink ref="B17" location="'Input KH2015'!A1" display="Input KH2015"/>
    <hyperlink ref="B14" location="Introductie!A1" display="Introductie"/>
    <hyperlink ref="E24" r:id="rId1" display="Centraal Bureau voor Statistiek; Consumentenprijzen"/>
  </hyperlinks>
  <pageMargins left="0.70866141732283472" right="0.70866141732283472" top="0.74803149606299213" bottom="0.74803149606299213" header="0.31496062992125984" footer="0.31496062992125984"/>
  <pageSetup paperSize="9" scale="72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7620</xdr:colOff>
                    <xdr:row>8</xdr:row>
                    <xdr:rowOff>22860</xdr:rowOff>
                  </from>
                  <to>
                    <xdr:col>7</xdr:col>
                    <xdr:colOff>22860</xdr:colOff>
                    <xdr:row>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Spinner 3">
              <controlPr defaultSize="0" autoPict="0">
                <anchor moveWithCells="1" sizeWithCells="1">
                  <from>
                    <xdr:col>6</xdr:col>
                    <xdr:colOff>22860</xdr:colOff>
                    <xdr:row>14</xdr:row>
                    <xdr:rowOff>0</xdr:rowOff>
                  </from>
                  <to>
                    <xdr:col>6</xdr:col>
                    <xdr:colOff>708660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Spinner 7">
              <controlPr defaultSize="0" autoPict="0">
                <anchor moveWithCells="1" sizeWithCells="1">
                  <from>
                    <xdr:col>7</xdr:col>
                    <xdr:colOff>22860</xdr:colOff>
                    <xdr:row>14</xdr:row>
                    <xdr:rowOff>0</xdr:rowOff>
                  </from>
                  <to>
                    <xdr:col>7</xdr:col>
                    <xdr:colOff>693420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8" name="Spinner 8">
              <controlPr defaultSize="0" autoPict="0">
                <anchor moveWithCells="1" sizeWithCells="1">
                  <from>
                    <xdr:col>8</xdr:col>
                    <xdr:colOff>7620</xdr:colOff>
                    <xdr:row>14</xdr:row>
                    <xdr:rowOff>0</xdr:rowOff>
                  </from>
                  <to>
                    <xdr:col>8</xdr:col>
                    <xdr:colOff>693420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9" name="Spinner 9">
              <controlPr defaultSize="0" autoPict="0">
                <anchor moveWithCells="1" sizeWithCells="1">
                  <from>
                    <xdr:col>9</xdr:col>
                    <xdr:colOff>7620</xdr:colOff>
                    <xdr:row>14</xdr:row>
                    <xdr:rowOff>0</xdr:rowOff>
                  </from>
                  <to>
                    <xdr:col>9</xdr:col>
                    <xdr:colOff>693420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0" name="Spinner 10">
              <controlPr defaultSize="0" autoPict="0">
                <anchor moveWithCells="1" sizeWithCells="1">
                  <from>
                    <xdr:col>10</xdr:col>
                    <xdr:colOff>7620</xdr:colOff>
                    <xdr:row>14</xdr:row>
                    <xdr:rowOff>0</xdr:rowOff>
                  </from>
                  <to>
                    <xdr:col>10</xdr:col>
                    <xdr:colOff>693420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1" name="Spinner 11">
              <controlPr defaultSize="0" autoPict="0">
                <anchor moveWithCells="1" sizeWithCells="1">
                  <from>
                    <xdr:col>11</xdr:col>
                    <xdr:colOff>22860</xdr:colOff>
                    <xdr:row>14</xdr:row>
                    <xdr:rowOff>0</xdr:rowOff>
                  </from>
                  <to>
                    <xdr:col>11</xdr:col>
                    <xdr:colOff>693420</xdr:colOff>
                    <xdr:row>15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60"/>
  <sheetViews>
    <sheetView showGridLines="0" zoomScaleNormal="100" workbookViewId="0"/>
  </sheetViews>
  <sheetFormatPr defaultColWidth="0" defaultRowHeight="14.4" zeroHeight="1" x14ac:dyDescent="0.3"/>
  <cols>
    <col min="1" max="1" width="1.6640625" style="56" customWidth="1"/>
    <col min="2" max="2" width="22.6640625" style="19" customWidth="1"/>
    <col min="3" max="3" width="1.6640625" style="56" customWidth="1"/>
    <col min="4" max="4" width="2.6640625" style="5" customWidth="1"/>
    <col min="5" max="5" width="22.6640625" style="5" customWidth="1"/>
    <col min="6" max="6" width="76.6640625" style="5" customWidth="1"/>
    <col min="7" max="7" width="13.109375" style="5" customWidth="1"/>
    <col min="8" max="8" width="13.44140625" style="5" customWidth="1"/>
    <col min="9" max="9" width="17.33203125" style="5" customWidth="1"/>
    <col min="10" max="10" width="2.6640625" style="5" customWidth="1"/>
    <col min="11" max="11" width="9.109375" style="5" customWidth="1"/>
    <col min="12" max="16384" width="9.109375" style="5" hidden="1"/>
  </cols>
  <sheetData>
    <row r="1" spans="1:11" s="24" customFormat="1" ht="9" customHeight="1" x14ac:dyDescent="0.3">
      <c r="A1" s="56"/>
      <c r="B1" s="19"/>
      <c r="C1" s="56"/>
    </row>
    <row r="2" spans="1:11" s="24" customFormat="1" ht="30" customHeight="1" x14ac:dyDescent="0.3">
      <c r="A2" s="56"/>
      <c r="B2" s="19"/>
      <c r="C2" s="56"/>
      <c r="E2" s="57" t="s">
        <v>172</v>
      </c>
    </row>
    <row r="3" spans="1:11" s="19" customFormat="1" ht="3" customHeight="1" x14ac:dyDescent="0.3">
      <c r="A3" s="56"/>
      <c r="B3" s="14"/>
      <c r="C3" s="56"/>
    </row>
    <row r="4" spans="1:11" s="24" customFormat="1" ht="4.5" customHeight="1" x14ac:dyDescent="0.3">
      <c r="A4" s="56"/>
      <c r="B4" s="19"/>
      <c r="C4" s="56"/>
    </row>
    <row r="5" spans="1:11" s="24" customFormat="1" ht="4.5" customHeight="1" x14ac:dyDescent="0.3">
      <c r="A5" s="56"/>
      <c r="B5" s="19"/>
      <c r="C5" s="56"/>
    </row>
    <row r="6" spans="1:11" ht="15" customHeight="1" thickBot="1" x14ac:dyDescent="0.35">
      <c r="G6" s="107" t="s">
        <v>174</v>
      </c>
      <c r="H6" s="107"/>
    </row>
    <row r="7" spans="1:11" ht="30" customHeight="1" thickBot="1" x14ac:dyDescent="0.35">
      <c r="E7" s="25"/>
      <c r="F7" s="26"/>
      <c r="G7" s="27">
        <v>2014</v>
      </c>
      <c r="H7" s="28">
        <f>jaar</f>
        <v>2014</v>
      </c>
      <c r="I7" s="29" t="s">
        <v>203</v>
      </c>
    </row>
    <row r="8" spans="1:11" ht="15" customHeight="1" thickBot="1" x14ac:dyDescent="0.35">
      <c r="E8" s="30" t="s">
        <v>15</v>
      </c>
      <c r="F8" s="31"/>
      <c r="G8" s="31"/>
      <c r="H8" s="31"/>
      <c r="I8" s="32"/>
    </row>
    <row r="9" spans="1:11" ht="15" customHeight="1" thickBot="1" x14ac:dyDescent="0.35">
      <c r="E9" s="33" t="s">
        <v>16</v>
      </c>
      <c r="F9" s="34"/>
      <c r="G9" s="35">
        <f>'Input KH2015'!G23</f>
        <v>81</v>
      </c>
      <c r="H9" s="35">
        <f>IF(jaar=2014,'Input KH2015'!G23,IF(jaar=2015,'Input KH2015'!H23,IF(jaar=2016,'Input KH2015'!I23,IF(jaar=2017,'Input KH2015'!J23,IF(jaar=2018,'Input KH2015'!K23,IF(jaar=2019,'Input KH2015'!L23,IF(jaar=2020,'Input KH2015'!M23)))))))</f>
        <v>81</v>
      </c>
      <c r="I9" s="36" t="s">
        <v>17</v>
      </c>
      <c r="K9" s="106"/>
    </row>
    <row r="10" spans="1:11" ht="15" customHeight="1" thickBot="1" x14ac:dyDescent="0.35">
      <c r="E10" s="33" t="s">
        <v>209</v>
      </c>
      <c r="F10" s="34"/>
      <c r="G10" s="35">
        <f>'Input KH2015'!G24</f>
        <v>116</v>
      </c>
      <c r="H10" s="35">
        <f>IF(jaar=2014,'Input KH2015'!G24,IF(jaar=2015,'Input KH2015'!H24,IF(jaar=2016,'Input KH2015'!I24,IF(jaar=2017,'Input KH2015'!J24,IF(jaar=2018,'Input KH2015'!K24,IF(jaar=2019,'Input KH2015'!L24,IF(jaar=2020,'Input KH2015'!M24)))))))</f>
        <v>116</v>
      </c>
      <c r="I10" s="36" t="s">
        <v>17</v>
      </c>
      <c r="K10" s="106"/>
    </row>
    <row r="11" spans="1:11" ht="15" customHeight="1" thickBot="1" x14ac:dyDescent="0.35">
      <c r="E11" s="33" t="s">
        <v>190</v>
      </c>
      <c r="F11" s="34"/>
      <c r="G11" s="35">
        <f>'Input KH2015'!G25</f>
        <v>79</v>
      </c>
      <c r="H11" s="35">
        <f>IF(jaar=2014,'Input KH2015'!G25,IF(jaar=2015,'Input KH2015'!H25,IF(jaar=2016,'Input KH2015'!I25,IF(jaar=2017,'Input KH2015'!J25,IF(jaar=2018,'Input KH2015'!K25,IF(jaar=2019,'Input KH2015'!L25,IF(jaar=2020,'Input KH2015'!M25)))))))</f>
        <v>79</v>
      </c>
      <c r="I11" s="36" t="s">
        <v>17</v>
      </c>
      <c r="K11" s="106"/>
    </row>
    <row r="12" spans="1:11" ht="15" customHeight="1" thickBot="1" x14ac:dyDescent="0.4">
      <c r="B12" s="74"/>
      <c r="E12" s="33" t="s">
        <v>191</v>
      </c>
      <c r="F12" s="34"/>
      <c r="G12" s="35">
        <f>'Input KH2015'!G26</f>
        <v>113</v>
      </c>
      <c r="H12" s="35">
        <f>IF(jaar=2014,'Input KH2015'!G26,IF(jaar=2015,'Input KH2015'!H26,IF(jaar=2016,'Input KH2015'!I26,IF(jaar=2017,'Input KH2015'!J26,IF(jaar=2018,'Input KH2015'!K26,IF(jaar=2019,'Input KH2015'!L26,IF(jaar=2020,'Input KH2015'!M26)))))))</f>
        <v>113</v>
      </c>
      <c r="I12" s="36" t="s">
        <v>17</v>
      </c>
      <c r="K12" s="106"/>
    </row>
    <row r="13" spans="1:11" ht="15" customHeight="1" thickBot="1" x14ac:dyDescent="0.4">
      <c r="B13" s="74"/>
      <c r="E13" s="30" t="s">
        <v>33</v>
      </c>
      <c r="F13" s="31"/>
      <c r="G13" s="31"/>
      <c r="H13" s="31"/>
      <c r="I13" s="32"/>
      <c r="K13" s="106"/>
    </row>
    <row r="14" spans="1:11" ht="18.75" customHeight="1" thickBot="1" x14ac:dyDescent="0.4">
      <c r="B14" s="75" t="s">
        <v>181</v>
      </c>
      <c r="E14" s="33" t="s">
        <v>34</v>
      </c>
      <c r="F14" s="34"/>
      <c r="G14" s="35">
        <f>'Input KH2015'!G36</f>
        <v>443</v>
      </c>
      <c r="H14" s="35">
        <f>IF(jaar=2014,'Input KH2015'!G36,IF(jaar=2015,'Input KH2015'!H36,IF(jaar=2016,'Input KH2015'!I36,IF(jaar=2017,'Input KH2015'!J36,IF(jaar=2018,'Input KH2015'!K36,IF(jaar=2019,'Input KH2015'!L36,IF(jaar=2020,'Input KH2015'!M36)))))))</f>
        <v>443</v>
      </c>
      <c r="I14" s="36" t="s">
        <v>35</v>
      </c>
      <c r="K14" s="106"/>
    </row>
    <row r="15" spans="1:11" ht="18.75" customHeight="1" thickBot="1" x14ac:dyDescent="0.4">
      <c r="B15" s="75" t="s">
        <v>182</v>
      </c>
      <c r="E15" s="33" t="s">
        <v>36</v>
      </c>
      <c r="F15" s="34"/>
      <c r="G15" s="35">
        <f>'Input KH2015'!G37</f>
        <v>642</v>
      </c>
      <c r="H15" s="35">
        <f>IF(jaar=2014,'Input KH2015'!G37,IF(jaar=2015,'Input KH2015'!H37,IF(jaar=2016,'Input KH2015'!I37,IF(jaar=2017,'Input KH2015'!J37,IF(jaar=2018,'Input KH2015'!K37,IF(jaar=2019,'Input KH2015'!L37,IF(jaar=2020,'Input KH2015'!M37)))))))</f>
        <v>642</v>
      </c>
      <c r="I15" s="36" t="s">
        <v>35</v>
      </c>
      <c r="K15" s="106"/>
    </row>
    <row r="16" spans="1:11" ht="18.75" customHeight="1" thickBot="1" x14ac:dyDescent="0.35">
      <c r="B16" s="73" t="s">
        <v>174</v>
      </c>
      <c r="E16" s="33" t="s">
        <v>37</v>
      </c>
      <c r="F16" s="34"/>
      <c r="G16" s="35">
        <f>'Input KH2015'!G38</f>
        <v>476</v>
      </c>
      <c r="H16" s="35">
        <f>IF(jaar=2014,'Input KH2015'!G38,IF(jaar=2015,'Input KH2015'!H38,IF(jaar=2016,'Input KH2015'!I38,IF(jaar=2017,'Input KH2015'!J38,IF(jaar=2018,'Input KH2015'!K38,IF(jaar=2019,'Input KH2015'!L38,IF(jaar=2020,'Input KH2015'!M38)))))))</f>
        <v>476</v>
      </c>
      <c r="I16" s="36" t="s">
        <v>35</v>
      </c>
      <c r="K16" s="106"/>
    </row>
    <row r="17" spans="2:11" ht="18.75" customHeight="1" thickBot="1" x14ac:dyDescent="0.4">
      <c r="B17" s="75" t="s">
        <v>183</v>
      </c>
      <c r="E17" s="33" t="s">
        <v>38</v>
      </c>
      <c r="F17" s="34"/>
      <c r="G17" s="35">
        <f>'Input KH2015'!G39</f>
        <v>405</v>
      </c>
      <c r="H17" s="35">
        <f>IF(jaar=2014,'Input KH2015'!G39,IF(jaar=2015,'Input KH2015'!H39,IF(jaar=2016,'Input KH2015'!I39,IF(jaar=2017,'Input KH2015'!J39,IF(jaar=2018,'Input KH2015'!K39,IF(jaar=2019,'Input KH2015'!L39,IF(jaar=2020,'Input KH2015'!M39)))))))</f>
        <v>405</v>
      </c>
      <c r="I17" s="36" t="s">
        <v>35</v>
      </c>
      <c r="K17" s="106"/>
    </row>
    <row r="18" spans="2:11" ht="15" customHeight="1" thickBot="1" x14ac:dyDescent="0.4">
      <c r="B18" s="74"/>
      <c r="E18" s="33" t="s">
        <v>39</v>
      </c>
      <c r="F18" s="34"/>
      <c r="G18" s="35">
        <f>'Input KH2015'!G40</f>
        <v>395</v>
      </c>
      <c r="H18" s="35">
        <f>IF(jaar=2014,'Input KH2015'!G40,IF(jaar=2015,'Input KH2015'!H40,IF(jaar=2016,'Input KH2015'!I40,IF(jaar=2017,'Input KH2015'!J40,IF(jaar=2018,'Input KH2015'!K40,IF(jaar=2019,'Input KH2015'!L40,IF(jaar=2020,'Input KH2015'!M40)))))))</f>
        <v>395</v>
      </c>
      <c r="I18" s="36" t="s">
        <v>35</v>
      </c>
      <c r="K18" s="106"/>
    </row>
    <row r="19" spans="2:11" ht="15" customHeight="1" thickBot="1" x14ac:dyDescent="0.4">
      <c r="B19" s="76"/>
      <c r="E19" s="33" t="s">
        <v>40</v>
      </c>
      <c r="F19" s="34"/>
      <c r="G19" s="35">
        <f>'Input KH2015'!G41</f>
        <v>627</v>
      </c>
      <c r="H19" s="35">
        <f>IF(jaar=2014,'Input KH2015'!G41,IF(jaar=2015,'Input KH2015'!H41,IF(jaar=2016,'Input KH2015'!I41,IF(jaar=2017,'Input KH2015'!J41,IF(jaar=2018,'Input KH2015'!K41,IF(jaar=2019,'Input KH2015'!L41,IF(jaar=2020,'Input KH2015'!M41)))))))</f>
        <v>627</v>
      </c>
      <c r="I19" s="36" t="s">
        <v>35</v>
      </c>
      <c r="K19" s="106"/>
    </row>
    <row r="20" spans="2:11" ht="15" customHeight="1" thickBot="1" x14ac:dyDescent="0.35">
      <c r="B20" s="15"/>
      <c r="E20" s="33" t="s">
        <v>41</v>
      </c>
      <c r="F20" s="34"/>
      <c r="G20" s="35">
        <f>'Input KH2015'!G42</f>
        <v>636</v>
      </c>
      <c r="H20" s="35">
        <f>IF(jaar=2014,'Input KH2015'!G42,IF(jaar=2015,'Input KH2015'!H42,IF(jaar=2016,'Input KH2015'!I42,IF(jaar=2017,'Input KH2015'!J42,IF(jaar=2018,'Input KH2015'!K42,IF(jaar=2019,'Input KH2015'!L42,IF(jaar=2020,'Input KH2015'!M42)))))))</f>
        <v>636</v>
      </c>
      <c r="I20" s="36" t="s">
        <v>35</v>
      </c>
      <c r="K20" s="106"/>
    </row>
    <row r="21" spans="2:11" ht="15" customHeight="1" thickBot="1" x14ac:dyDescent="0.35">
      <c r="B21" s="16"/>
      <c r="E21" s="33" t="s">
        <v>159</v>
      </c>
      <c r="F21" s="34"/>
      <c r="G21" s="35">
        <f>'Input KH2015'!G43</f>
        <v>1186</v>
      </c>
      <c r="H21" s="35">
        <f>IF(jaar=2014,'Input KH2015'!G43,IF(jaar=2015,'Input KH2015'!H43,IF(jaar=2016,'Input KH2015'!I43,IF(jaar=2017,'Input KH2015'!J43,IF(jaar=2018,'Input KH2015'!K43,IF(jaar=2019,'Input KH2015'!L43,IF(jaar=2020,'Input KH2015'!M43)))))))</f>
        <v>1186</v>
      </c>
      <c r="I21" s="36" t="s">
        <v>35</v>
      </c>
      <c r="K21" s="106"/>
    </row>
    <row r="22" spans="2:11" ht="15" customHeight="1" thickBot="1" x14ac:dyDescent="0.35">
      <c r="B22" s="17"/>
      <c r="E22" s="33" t="s">
        <v>158</v>
      </c>
      <c r="F22" s="34"/>
      <c r="G22" s="35">
        <f>'Input KH2015'!G44</f>
        <v>2015</v>
      </c>
      <c r="H22" s="35">
        <f>IF(jaar=2014,'Input KH2015'!G44,IF(jaar=2015,'Input KH2015'!H44,IF(jaar=2016,'Input KH2015'!I44,IF(jaar=2017,'Input KH2015'!J44,IF(jaar=2018,'Input KH2015'!K44,IF(jaar=2019,'Input KH2015'!L44,IF(jaar=2020,'Input KH2015'!M44)))))))</f>
        <v>2015</v>
      </c>
      <c r="I22" s="36" t="s">
        <v>35</v>
      </c>
      <c r="K22" s="106"/>
    </row>
    <row r="23" spans="2:11" ht="15" customHeight="1" thickBot="1" x14ac:dyDescent="0.35">
      <c r="B23" s="16"/>
      <c r="E23" s="30" t="s">
        <v>42</v>
      </c>
      <c r="F23" s="31"/>
      <c r="G23" s="31"/>
      <c r="H23" s="31"/>
      <c r="I23" s="32"/>
      <c r="K23" s="106"/>
    </row>
    <row r="24" spans="2:11" ht="15" customHeight="1" thickBot="1" x14ac:dyDescent="0.35">
      <c r="E24" s="33" t="s">
        <v>43</v>
      </c>
      <c r="F24" s="34"/>
      <c r="G24" s="35">
        <f>'Input KH2015'!G46</f>
        <v>80</v>
      </c>
      <c r="H24" s="35">
        <f>IF(jaar=2014,'Input KH2015'!G46,IF(jaar=2015,'Input KH2015'!H46,IF(jaar=2016,'Input KH2015'!I46,IF(jaar=2017,'Input KH2015'!J46,IF(jaar=2018,'Input KH2015'!K46,IF(jaar=2019,'Input KH2015'!L46,IF(jaar=2020,'Input KH2015'!M46)))))))</f>
        <v>80</v>
      </c>
      <c r="I24" s="36" t="s">
        <v>44</v>
      </c>
      <c r="K24" s="106"/>
    </row>
    <row r="25" spans="2:11" ht="15" customHeight="1" thickBot="1" x14ac:dyDescent="0.35">
      <c r="E25" s="33" t="s">
        <v>45</v>
      </c>
      <c r="F25" s="34"/>
      <c r="G25" s="35">
        <f>'Input KH2015'!G47</f>
        <v>163</v>
      </c>
      <c r="H25" s="35">
        <f>IF(jaar=2014,'Input KH2015'!G47,IF(jaar=2015,'Input KH2015'!H47,IF(jaar=2016,'Input KH2015'!I47,IF(jaar=2017,'Input KH2015'!J47,IF(jaar=2018,'Input KH2015'!K47,IF(jaar=2019,'Input KH2015'!L47,IF(jaar=2020,'Input KH2015'!M47)))))))</f>
        <v>163</v>
      </c>
      <c r="I25" s="36" t="s">
        <v>44</v>
      </c>
      <c r="K25" s="106"/>
    </row>
    <row r="26" spans="2:11" ht="15" customHeight="1" thickBot="1" x14ac:dyDescent="0.35">
      <c r="E26" s="33" t="s">
        <v>46</v>
      </c>
      <c r="F26" s="34"/>
      <c r="G26" s="35">
        <f>'Input KH2015'!G48</f>
        <v>91</v>
      </c>
      <c r="H26" s="35">
        <f>IF(jaar=2014,'Input KH2015'!G48,IF(jaar=2015,'Input KH2015'!H48,IF(jaar=2016,'Input KH2015'!I48,IF(jaar=2017,'Input KH2015'!J48,IF(jaar=2018,'Input KH2015'!K48,IF(jaar=2019,'Input KH2015'!L48,IF(jaar=2020,'Input KH2015'!M48)))))))</f>
        <v>91</v>
      </c>
      <c r="I26" s="36" t="s">
        <v>44</v>
      </c>
      <c r="K26" s="106"/>
    </row>
    <row r="27" spans="2:11" ht="15" customHeight="1" thickBot="1" x14ac:dyDescent="0.35">
      <c r="E27" s="33" t="s">
        <v>47</v>
      </c>
      <c r="F27" s="34"/>
      <c r="G27" s="35">
        <f>'Input KH2015'!G49</f>
        <v>73</v>
      </c>
      <c r="H27" s="35">
        <f>IF(jaar=2014,'Input KH2015'!G49,IF(jaar=2015,'Input KH2015'!H49,IF(jaar=2016,'Input KH2015'!I49,IF(jaar=2017,'Input KH2015'!J49,IF(jaar=2018,'Input KH2015'!K49,IF(jaar=2019,'Input KH2015'!L49,IF(jaar=2020,'Input KH2015'!M49)))))))</f>
        <v>73</v>
      </c>
      <c r="I27" s="36" t="s">
        <v>44</v>
      </c>
      <c r="K27" s="106"/>
    </row>
    <row r="28" spans="2:11" ht="15" customHeight="1" thickBot="1" x14ac:dyDescent="0.35">
      <c r="E28" s="33" t="s">
        <v>48</v>
      </c>
      <c r="F28" s="34"/>
      <c r="G28" s="35">
        <f>'Input KH2015'!G50</f>
        <v>99</v>
      </c>
      <c r="H28" s="35">
        <f>IF(jaar=2014,'Input KH2015'!G50,IF(jaar=2015,'Input KH2015'!H50,IF(jaar=2016,'Input KH2015'!I50,IF(jaar=2017,'Input KH2015'!J50,IF(jaar=2018,'Input KH2015'!K50,IF(jaar=2019,'Input KH2015'!L50,IF(jaar=2020,'Input KH2015'!M50)))))))</f>
        <v>99</v>
      </c>
      <c r="I28" s="36" t="s">
        <v>44</v>
      </c>
      <c r="K28" s="106"/>
    </row>
    <row r="29" spans="2:11" ht="15" customHeight="1" thickBot="1" x14ac:dyDescent="0.35">
      <c r="E29" s="33" t="s">
        <v>49</v>
      </c>
      <c r="F29" s="34"/>
      <c r="G29" s="35">
        <f>'Input KH2015'!G51</f>
        <v>101</v>
      </c>
      <c r="H29" s="35">
        <f>IF(jaar=2014,'Input KH2015'!G51,IF(jaar=2015,'Input KH2015'!H51,IF(jaar=2016,'Input KH2015'!I51,IF(jaar=2017,'Input KH2015'!J51,IF(jaar=2018,'Input KH2015'!K51,IF(jaar=2019,'Input KH2015'!L51,IF(jaar=2020,'Input KH2015'!M51)))))))</f>
        <v>101</v>
      </c>
      <c r="I29" s="36" t="s">
        <v>44</v>
      </c>
      <c r="K29" s="106"/>
    </row>
    <row r="30" spans="2:11" ht="15" customHeight="1" thickBot="1" x14ac:dyDescent="0.35">
      <c r="E30" s="33" t="s">
        <v>50</v>
      </c>
      <c r="F30" s="34"/>
      <c r="G30" s="35">
        <f>'Input KH2015'!G52</f>
        <v>132</v>
      </c>
      <c r="H30" s="35">
        <f>IF(jaar=2014,'Input KH2015'!G52,IF(jaar=2015,'Input KH2015'!H52,IF(jaar=2016,'Input KH2015'!I52,IF(jaar=2017,'Input KH2015'!J52,IF(jaar=2018,'Input KH2015'!K52,IF(jaar=2019,'Input KH2015'!L52,IF(jaar=2020,'Input KH2015'!M52)))))))</f>
        <v>132</v>
      </c>
      <c r="I30" s="36" t="s">
        <v>44</v>
      </c>
      <c r="K30" s="106"/>
    </row>
    <row r="31" spans="2:11" ht="15" customHeight="1" thickBot="1" x14ac:dyDescent="0.35">
      <c r="E31" s="37" t="s">
        <v>51</v>
      </c>
      <c r="F31" s="38"/>
      <c r="G31" s="39">
        <f>'Input KH2015'!G53</f>
        <v>259</v>
      </c>
      <c r="H31" s="39">
        <f>IF(jaar=2014,'Input KH2015'!G53,IF(jaar=2015,'Input KH2015'!H53,IF(jaar=2016,'Input KH2015'!I53,IF(jaar=2017,'Input KH2015'!J53,IF(jaar=2018,'Input KH2015'!K53,IF(jaar=2019,'Input KH2015'!L53,IF(jaar=2020,'Input KH2015'!M53)))))))</f>
        <v>259</v>
      </c>
      <c r="I31" s="40" t="s">
        <v>52</v>
      </c>
      <c r="K31" s="106"/>
    </row>
    <row r="32" spans="2:11" ht="15" customHeight="1" thickBot="1" x14ac:dyDescent="0.35">
      <c r="E32" s="30" t="s">
        <v>53</v>
      </c>
      <c r="F32" s="31"/>
      <c r="G32" s="31"/>
      <c r="H32" s="31"/>
      <c r="I32" s="32"/>
      <c r="K32" s="106"/>
    </row>
    <row r="33" spans="5:11" ht="15" customHeight="1" thickBot="1" x14ac:dyDescent="0.35">
      <c r="E33" s="33" t="s">
        <v>54</v>
      </c>
      <c r="F33" s="34"/>
      <c r="G33" s="35">
        <f>'Input KH2015'!G55</f>
        <v>515</v>
      </c>
      <c r="H33" s="35">
        <f>IF(jaar=2014,'Input KH2015'!G55,IF(jaar=2015,'Input KH2015'!H55,IF(jaar=2016,'Input KH2015'!I55,IF(jaar=2017,'Input KH2015'!J55,IF(jaar=2018,'Input KH2015'!K55,IF(jaar=2019,'Input KH2015'!L55,IF(jaar=2020,'Input KH2015'!M55)))))))</f>
        <v>515</v>
      </c>
      <c r="I33" s="36" t="s">
        <v>55</v>
      </c>
      <c r="K33" s="106"/>
    </row>
    <row r="34" spans="5:11" ht="15" customHeight="1" thickBot="1" x14ac:dyDescent="0.35">
      <c r="E34" s="33" t="s">
        <v>56</v>
      </c>
      <c r="F34" s="34"/>
      <c r="G34" s="35">
        <f>'Input KH2015'!G56</f>
        <v>272</v>
      </c>
      <c r="H34" s="35">
        <f>IF(jaar=2014,'Input KH2015'!G56,IF(jaar=2015,'Input KH2015'!H56,IF(jaar=2016,'Input KH2015'!I56,IF(jaar=2017,'Input KH2015'!J56,IF(jaar=2018,'Input KH2015'!K56,IF(jaar=2019,'Input KH2015'!L56,IF(jaar=2020,'Input KH2015'!M56)))))))</f>
        <v>272</v>
      </c>
      <c r="I34" s="36" t="s">
        <v>55</v>
      </c>
      <c r="K34" s="106"/>
    </row>
    <row r="35" spans="5:11" ht="15" customHeight="1" thickBot="1" x14ac:dyDescent="0.35">
      <c r="E35" s="33" t="s">
        <v>57</v>
      </c>
      <c r="F35" s="34"/>
      <c r="G35" s="35">
        <f>'Input KH2015'!G57</f>
        <v>613</v>
      </c>
      <c r="H35" s="35">
        <f>IF(jaar=2014,'Input KH2015'!G57,IF(jaar=2015,'Input KH2015'!H57,IF(jaar=2016,'Input KH2015'!I57,IF(jaar=2017,'Input KH2015'!J57,IF(jaar=2018,'Input KH2015'!K57,IF(jaar=2019,'Input KH2015'!L57,IF(jaar=2020,'Input KH2015'!M57)))))))</f>
        <v>613</v>
      </c>
      <c r="I35" s="36" t="s">
        <v>55</v>
      </c>
      <c r="K35" s="106"/>
    </row>
    <row r="36" spans="5:11" ht="15" customHeight="1" thickBot="1" x14ac:dyDescent="0.35">
      <c r="E36" s="30" t="s">
        <v>58</v>
      </c>
      <c r="F36" s="31"/>
      <c r="G36" s="31"/>
      <c r="H36" s="31"/>
      <c r="I36" s="32"/>
      <c r="K36" s="106"/>
    </row>
    <row r="37" spans="5:11" ht="15" customHeight="1" thickBot="1" x14ac:dyDescent="0.35">
      <c r="E37" s="33" t="s">
        <v>59</v>
      </c>
      <c r="F37" s="34"/>
      <c r="G37" s="35">
        <f>'Input KH2015'!G59</f>
        <v>206</v>
      </c>
      <c r="H37" s="35">
        <f>IF(jaar=2014,'Input KH2015'!G59,IF(jaar=2015,'Input KH2015'!H59,IF(jaar=2016,'Input KH2015'!I59,IF(jaar=2017,'Input KH2015'!J59,IF(jaar=2018,'Input KH2015'!K59,IF(jaar=2019,'Input KH2015'!L59,IF(jaar=2020,'Input KH2015'!M59)))))))</f>
        <v>206</v>
      </c>
      <c r="I37" s="36" t="s">
        <v>60</v>
      </c>
      <c r="K37" s="106"/>
    </row>
    <row r="38" spans="5:11" ht="15" customHeight="1" thickBot="1" x14ac:dyDescent="0.35">
      <c r="E38" s="33" t="s">
        <v>61</v>
      </c>
      <c r="F38" s="34"/>
      <c r="G38" s="35">
        <f>'Input KH2015'!G60</f>
        <v>229</v>
      </c>
      <c r="H38" s="35">
        <f>IF(jaar=2014,'Input KH2015'!G60,IF(jaar=2015,'Input KH2015'!H60,IF(jaar=2016,'Input KH2015'!I60,IF(jaar=2017,'Input KH2015'!J60,IF(jaar=2018,'Input KH2015'!K60,IF(jaar=2019,'Input KH2015'!L60,IF(jaar=2020,'Input KH2015'!M60)))))))</f>
        <v>229</v>
      </c>
      <c r="I38" s="36" t="s">
        <v>60</v>
      </c>
      <c r="K38" s="106"/>
    </row>
    <row r="39" spans="5:11" ht="15" customHeight="1" thickBot="1" x14ac:dyDescent="0.35">
      <c r="E39" s="33" t="s">
        <v>62</v>
      </c>
      <c r="F39" s="34"/>
      <c r="G39" s="35">
        <f>'Input KH2015'!G61</f>
        <v>215</v>
      </c>
      <c r="H39" s="35">
        <f>IF(jaar=2014,'Input KH2015'!G61,IF(jaar=2015,'Input KH2015'!H61,IF(jaar=2016,'Input KH2015'!I61,IF(jaar=2017,'Input KH2015'!J61,IF(jaar=2018,'Input KH2015'!K61,IF(jaar=2019,'Input KH2015'!L61,IF(jaar=2020,'Input KH2015'!M61)))))))</f>
        <v>215</v>
      </c>
      <c r="I39" s="36" t="s">
        <v>60</v>
      </c>
      <c r="K39" s="106"/>
    </row>
    <row r="40" spans="5:11" ht="15" customHeight="1" thickBot="1" x14ac:dyDescent="0.35">
      <c r="E40" s="33" t="s">
        <v>63</v>
      </c>
      <c r="F40" s="34"/>
      <c r="G40" s="35">
        <f>'Input KH2015'!G62</f>
        <v>129</v>
      </c>
      <c r="H40" s="35">
        <f>IF(jaar=2014,'Input KH2015'!G62,IF(jaar=2015,'Input KH2015'!H62,IF(jaar=2016,'Input KH2015'!I62,IF(jaar=2017,'Input KH2015'!J62,IF(jaar=2018,'Input KH2015'!K62,IF(jaar=2019,'Input KH2015'!L62,IF(jaar=2020,'Input KH2015'!M62)))))))</f>
        <v>129</v>
      </c>
      <c r="I40" s="36" t="s">
        <v>60</v>
      </c>
      <c r="K40" s="106"/>
    </row>
    <row r="41" spans="5:11" ht="15" customHeight="1" thickBot="1" x14ac:dyDescent="0.35">
      <c r="E41" s="33" t="s">
        <v>64</v>
      </c>
      <c r="F41" s="34"/>
      <c r="G41" s="35">
        <f>'Input KH2015'!G63</f>
        <v>145</v>
      </c>
      <c r="H41" s="35">
        <f>IF(jaar=2014,'Input KH2015'!G63,IF(jaar=2015,'Input KH2015'!H63,IF(jaar=2016,'Input KH2015'!I63,IF(jaar=2017,'Input KH2015'!J63,IF(jaar=2018,'Input KH2015'!K63,IF(jaar=2019,'Input KH2015'!L63,IF(jaar=2020,'Input KH2015'!M63)))))))</f>
        <v>145</v>
      </c>
      <c r="I41" s="36" t="s">
        <v>60</v>
      </c>
      <c r="K41" s="106"/>
    </row>
    <row r="42" spans="5:11" ht="15" customHeight="1" thickBot="1" x14ac:dyDescent="0.35">
      <c r="E42" s="33" t="s">
        <v>65</v>
      </c>
      <c r="F42" s="34"/>
      <c r="G42" s="35">
        <f>'Input KH2015'!G64</f>
        <v>140</v>
      </c>
      <c r="H42" s="35">
        <f>IF(jaar=2014,'Input KH2015'!G64,IF(jaar=2015,'Input KH2015'!H64,IF(jaar=2016,'Input KH2015'!I64,IF(jaar=2017,'Input KH2015'!J64,IF(jaar=2018,'Input KH2015'!K64,IF(jaar=2019,'Input KH2015'!L64,IF(jaar=2020,'Input KH2015'!M64)))))))</f>
        <v>140</v>
      </c>
      <c r="I42" s="36" t="s">
        <v>60</v>
      </c>
      <c r="K42" s="106"/>
    </row>
    <row r="43" spans="5:11" ht="15" customHeight="1" thickBot="1" x14ac:dyDescent="0.35">
      <c r="E43" s="33" t="s">
        <v>66</v>
      </c>
      <c r="F43" s="34"/>
      <c r="G43" s="35">
        <f>'Input KH2015'!G65</f>
        <v>88</v>
      </c>
      <c r="H43" s="35">
        <f>IF(jaar=2014,'Input KH2015'!G65,IF(jaar=2015,'Input KH2015'!H65,IF(jaar=2016,'Input KH2015'!I65,IF(jaar=2017,'Input KH2015'!J65,IF(jaar=2018,'Input KH2015'!K65,IF(jaar=2019,'Input KH2015'!L65,IF(jaar=2020,'Input KH2015'!M65)))))))</f>
        <v>88</v>
      </c>
      <c r="I43" s="36" t="s">
        <v>60</v>
      </c>
      <c r="K43" s="106"/>
    </row>
    <row r="44" spans="5:11" ht="15" customHeight="1" thickBot="1" x14ac:dyDescent="0.35">
      <c r="E44" s="33" t="s">
        <v>67</v>
      </c>
      <c r="F44" s="34"/>
      <c r="G44" s="35">
        <f>'Input KH2015'!G66</f>
        <v>87</v>
      </c>
      <c r="H44" s="35">
        <f>IF(jaar=2014,'Input KH2015'!G66,IF(jaar=2015,'Input KH2015'!H66,IF(jaar=2016,'Input KH2015'!I66,IF(jaar=2017,'Input KH2015'!J66,IF(jaar=2018,'Input KH2015'!K66,IF(jaar=2019,'Input KH2015'!L66,IF(jaar=2020,'Input KH2015'!M66)))))))</f>
        <v>87</v>
      </c>
      <c r="I44" s="36" t="s">
        <v>60</v>
      </c>
      <c r="K44" s="106"/>
    </row>
    <row r="45" spans="5:11" ht="15" customHeight="1" thickBot="1" x14ac:dyDescent="0.35">
      <c r="E45" s="33" t="s">
        <v>68</v>
      </c>
      <c r="F45" s="34"/>
      <c r="G45" s="35">
        <f>'Input KH2015'!G67</f>
        <v>80</v>
      </c>
      <c r="H45" s="35">
        <f>IF(jaar=2014,'Input KH2015'!G67,IF(jaar=2015,'Input KH2015'!H67,IF(jaar=2016,'Input KH2015'!I67,IF(jaar=2017,'Input KH2015'!J67,IF(jaar=2018,'Input KH2015'!K67,IF(jaar=2019,'Input KH2015'!L67,IF(jaar=2020,'Input KH2015'!M67)))))))</f>
        <v>80</v>
      </c>
      <c r="I45" s="36" t="s">
        <v>60</v>
      </c>
      <c r="K45" s="106"/>
    </row>
    <row r="46" spans="5:11" ht="15" customHeight="1" thickBot="1" x14ac:dyDescent="0.35">
      <c r="E46" s="33" t="s">
        <v>69</v>
      </c>
      <c r="F46" s="34"/>
      <c r="G46" s="41">
        <f>'Input KH2015'!G68</f>
        <v>4.07</v>
      </c>
      <c r="H46" s="41">
        <f>IF(jaar=2014,'Input KH2015'!G68,IF(jaar=2015,'Input KH2015'!H68,IF(jaar=2016,'Input KH2015'!I68,IF(jaar=2017,'Input KH2015'!J68,IF(jaar=2018,'Input KH2015'!K68,IF(jaar=2019,'Input KH2015'!L68,IF(jaar=2020,'Input KH2015'!M68)))))))</f>
        <v>4.07</v>
      </c>
      <c r="I46" s="36" t="s">
        <v>60</v>
      </c>
      <c r="K46" s="106"/>
    </row>
    <row r="47" spans="5:11" ht="15" customHeight="1" thickBot="1" x14ac:dyDescent="0.35">
      <c r="E47" s="33" t="s">
        <v>70</v>
      </c>
      <c r="F47" s="34"/>
      <c r="G47" s="41">
        <f>'Input KH2015'!G69</f>
        <v>7.9</v>
      </c>
      <c r="H47" s="41">
        <f>IF(jaar=2014,'Input KH2015'!G69,IF(jaar=2015,'Input KH2015'!H69,IF(jaar=2016,'Input KH2015'!I69,IF(jaar=2017,'Input KH2015'!J69,IF(jaar=2018,'Input KH2015'!K69,IF(jaar=2019,'Input KH2015'!L69,IF(jaar=2020,'Input KH2015'!M69)))))))</f>
        <v>7.9</v>
      </c>
      <c r="I47" s="36" t="s">
        <v>60</v>
      </c>
      <c r="K47" s="106"/>
    </row>
    <row r="48" spans="5:11" ht="15" customHeight="1" thickBot="1" x14ac:dyDescent="0.35">
      <c r="E48" s="33" t="s">
        <v>71</v>
      </c>
      <c r="F48" s="34"/>
      <c r="G48" s="41">
        <f>'Input KH2015'!G70</f>
        <v>6.69</v>
      </c>
      <c r="H48" s="41">
        <f>IF(jaar=2014,'Input KH2015'!G70,IF(jaar=2015,'Input KH2015'!H70,IF(jaar=2016,'Input KH2015'!I70,IF(jaar=2017,'Input KH2015'!J70,IF(jaar=2018,'Input KH2015'!K70,IF(jaar=2019,'Input KH2015'!L70,IF(jaar=2020,'Input KH2015'!M70)))))))</f>
        <v>6.69</v>
      </c>
      <c r="I48" s="36" t="s">
        <v>60</v>
      </c>
      <c r="K48" s="106"/>
    </row>
    <row r="49" spans="5:11" ht="15" customHeight="1" thickBot="1" x14ac:dyDescent="0.35">
      <c r="E49" s="33" t="s">
        <v>72</v>
      </c>
      <c r="F49" s="34"/>
      <c r="G49" s="41">
        <f>'Input KH2015'!G71</f>
        <v>1.77</v>
      </c>
      <c r="H49" s="41">
        <f>IF(jaar=2014,'Input KH2015'!G71,IF(jaar=2015,'Input KH2015'!H71,IF(jaar=2016,'Input KH2015'!I71,IF(jaar=2017,'Input KH2015'!J71,IF(jaar=2018,'Input KH2015'!K71,IF(jaar=2019,'Input KH2015'!L71,IF(jaar=2020,'Input KH2015'!M71)))))))</f>
        <v>1.77</v>
      </c>
      <c r="I49" s="36" t="s">
        <v>60</v>
      </c>
      <c r="K49" s="106"/>
    </row>
    <row r="50" spans="5:11" ht="15" customHeight="1" thickBot="1" x14ac:dyDescent="0.35">
      <c r="E50" s="33" t="s">
        <v>73</v>
      </c>
      <c r="F50" s="34"/>
      <c r="G50" s="41">
        <f>'Input KH2015'!G72</f>
        <v>6.54</v>
      </c>
      <c r="H50" s="41">
        <f>IF(jaar=2014,'Input KH2015'!G72,IF(jaar=2015,'Input KH2015'!H72,IF(jaar=2016,'Input KH2015'!I72,IF(jaar=2017,'Input KH2015'!J72,IF(jaar=2018,'Input KH2015'!K72,IF(jaar=2019,'Input KH2015'!L72,IF(jaar=2020,'Input KH2015'!M72)))))))</f>
        <v>6.54</v>
      </c>
      <c r="I50" s="36" t="s">
        <v>60</v>
      </c>
      <c r="K50" s="106"/>
    </row>
    <row r="51" spans="5:11" ht="15" customHeight="1" thickBot="1" x14ac:dyDescent="0.35">
      <c r="E51" s="33" t="s">
        <v>74</v>
      </c>
      <c r="F51" s="34"/>
      <c r="G51" s="41">
        <f>'Input KH2015'!G73</f>
        <v>2.09</v>
      </c>
      <c r="H51" s="41">
        <f>IF(jaar=2014,'Input KH2015'!G73,IF(jaar=2015,'Input KH2015'!H73,IF(jaar=2016,'Input KH2015'!I73,IF(jaar=2017,'Input KH2015'!J73,IF(jaar=2018,'Input KH2015'!K73,IF(jaar=2019,'Input KH2015'!L73,IF(jaar=2020,'Input KH2015'!M73)))))))</f>
        <v>2.09</v>
      </c>
      <c r="I51" s="36" t="s">
        <v>60</v>
      </c>
      <c r="K51" s="106"/>
    </row>
    <row r="52" spans="5:11" ht="15" customHeight="1" x14ac:dyDescent="0.3">
      <c r="E52" s="70" t="s">
        <v>210</v>
      </c>
      <c r="F52" s="68"/>
      <c r="G52" s="68"/>
      <c r="H52" s="68"/>
      <c r="I52" s="69"/>
      <c r="K52" s="106"/>
    </row>
    <row r="53" spans="5:11" ht="15" customHeight="1" thickBot="1" x14ac:dyDescent="0.35">
      <c r="E53" s="101" t="s">
        <v>211</v>
      </c>
      <c r="F53" s="66"/>
      <c r="G53" s="66"/>
      <c r="H53" s="66"/>
      <c r="I53" s="67"/>
      <c r="K53" s="106"/>
    </row>
    <row r="54" spans="5:11" ht="15" customHeight="1" thickBot="1" x14ac:dyDescent="0.35">
      <c r="E54" s="30" t="s">
        <v>75</v>
      </c>
      <c r="F54" s="31"/>
      <c r="G54" s="31"/>
      <c r="H54" s="31"/>
      <c r="I54" s="32"/>
      <c r="K54" s="106"/>
    </row>
    <row r="55" spans="5:11" ht="15" customHeight="1" thickBot="1" x14ac:dyDescent="0.35">
      <c r="E55" s="33" t="s">
        <v>76</v>
      </c>
      <c r="F55" s="34"/>
      <c r="G55" s="35">
        <f>'Input KH2015'!G75</f>
        <v>216</v>
      </c>
      <c r="H55" s="35">
        <f>IF(jaar=2014,'Input KH2015'!G75,IF(jaar=2015,'Input KH2015'!H75,IF(jaar=2016,'Input KH2015'!I75,IF(jaar=2017,'Input KH2015'!J75,IF(jaar=2018,'Input KH2015'!K75,IF(jaar=2019,'Input KH2015'!L75,IF(jaar=2020,'Input KH2015'!M75)))))))</f>
        <v>216</v>
      </c>
      <c r="I55" s="36" t="s">
        <v>77</v>
      </c>
      <c r="K55" s="106"/>
    </row>
    <row r="56" spans="5:11" ht="15" customHeight="1" thickBot="1" x14ac:dyDescent="0.35">
      <c r="E56" s="33" t="s">
        <v>78</v>
      </c>
      <c r="F56" s="34"/>
      <c r="G56" s="35">
        <f>'Input KH2015'!G76</f>
        <v>522</v>
      </c>
      <c r="H56" s="35">
        <f>IF(jaar=2014,'Input KH2015'!G76,IF(jaar=2015,'Input KH2015'!H76,IF(jaar=2016,'Input KH2015'!I76,IF(jaar=2017,'Input KH2015'!J76,IF(jaar=2018,'Input KH2015'!K76,IF(jaar=2019,'Input KH2015'!L76,IF(jaar=2020,'Input KH2015'!M76)))))))</f>
        <v>522</v>
      </c>
      <c r="I56" s="36" t="s">
        <v>77</v>
      </c>
      <c r="K56" s="106"/>
    </row>
    <row r="57" spans="5:11" ht="15" customHeight="1" thickBot="1" x14ac:dyDescent="0.35">
      <c r="E57" s="33" t="s">
        <v>79</v>
      </c>
      <c r="F57" s="34"/>
      <c r="G57" s="35">
        <f>'Input KH2015'!G77</f>
        <v>186</v>
      </c>
      <c r="H57" s="35">
        <f>IF(jaar=2014,'Input KH2015'!G77,IF(jaar=2015,'Input KH2015'!H77,IF(jaar=2016,'Input KH2015'!I77,IF(jaar=2017,'Input KH2015'!J77,IF(jaar=2018,'Input KH2015'!K77,IF(jaar=2019,'Input KH2015'!L77,IF(jaar=2020,'Input KH2015'!M77)))))))</f>
        <v>186</v>
      </c>
      <c r="I57" s="36" t="s">
        <v>77</v>
      </c>
      <c r="K57" s="106"/>
    </row>
    <row r="58" spans="5:11" ht="15" customHeight="1" thickBot="1" x14ac:dyDescent="0.35">
      <c r="E58" s="30" t="s">
        <v>80</v>
      </c>
      <c r="F58" s="31"/>
      <c r="G58" s="31"/>
      <c r="H58" s="31"/>
      <c r="I58" s="32"/>
      <c r="K58" s="106"/>
    </row>
    <row r="59" spans="5:11" ht="15" customHeight="1" thickBot="1" x14ac:dyDescent="0.35">
      <c r="E59" s="33" t="s">
        <v>81</v>
      </c>
      <c r="F59" s="34"/>
      <c r="G59" s="35">
        <f>'Input KH2015'!G79</f>
        <v>33</v>
      </c>
      <c r="H59" s="35">
        <f>IF(jaar=2014,'Input KH2015'!G79,IF(jaar=2015,'Input KH2015'!H79,IF(jaar=2016,'Input KH2015'!I79,IF(jaar=2017,'Input KH2015'!J79,IF(jaar=2018,'Input KH2015'!K79,IF(jaar=2019,'Input KH2015'!L79,IF(jaar=2020,'Input KH2015'!M79)))))))</f>
        <v>33</v>
      </c>
      <c r="I59" s="36" t="s">
        <v>82</v>
      </c>
      <c r="K59" s="106"/>
    </row>
    <row r="60" spans="5:11" ht="15" customHeight="1" thickBot="1" x14ac:dyDescent="0.35">
      <c r="E60" s="33" t="s">
        <v>83</v>
      </c>
      <c r="F60" s="34"/>
      <c r="G60" s="35">
        <f>'Input KH2015'!G80</f>
        <v>50</v>
      </c>
      <c r="H60" s="35">
        <f>IF(jaar=2014,'Input KH2015'!G80,IF(jaar=2015,'Input KH2015'!H80,IF(jaar=2016,'Input KH2015'!I80,IF(jaar=2017,'Input KH2015'!J80,IF(jaar=2018,'Input KH2015'!K80,IF(jaar=2019,'Input KH2015'!L80,IF(jaar=2020,'Input KH2015'!M80)))))))</f>
        <v>50</v>
      </c>
      <c r="I60" s="36" t="s">
        <v>82</v>
      </c>
      <c r="K60" s="106"/>
    </row>
    <row r="61" spans="5:11" ht="15" customHeight="1" thickBot="1" x14ac:dyDescent="0.35">
      <c r="E61" s="33" t="s">
        <v>84</v>
      </c>
      <c r="F61" s="34"/>
      <c r="G61" s="35">
        <f>'Input KH2015'!G81</f>
        <v>17</v>
      </c>
      <c r="H61" s="35">
        <f>IF(jaar=2014,'Input KH2015'!G81,IF(jaar=2015,'Input KH2015'!H81,IF(jaar=2016,'Input KH2015'!I81,IF(jaar=2017,'Input KH2015'!J81,IF(jaar=2018,'Input KH2015'!K81,IF(jaar=2019,'Input KH2015'!L81,IF(jaar=2020,'Input KH2015'!M81)))))))</f>
        <v>17</v>
      </c>
      <c r="I61" s="36" t="s">
        <v>82</v>
      </c>
      <c r="K61" s="106"/>
    </row>
    <row r="62" spans="5:11" ht="15" customHeight="1" thickBot="1" x14ac:dyDescent="0.35">
      <c r="E62" s="30" t="s">
        <v>85</v>
      </c>
      <c r="F62" s="31"/>
      <c r="G62" s="31"/>
      <c r="H62" s="31"/>
      <c r="I62" s="32"/>
      <c r="K62" s="106"/>
    </row>
    <row r="63" spans="5:11" ht="15" customHeight="1" thickBot="1" x14ac:dyDescent="0.35">
      <c r="E63" s="33" t="s">
        <v>86</v>
      </c>
      <c r="F63" s="34"/>
      <c r="G63" s="35">
        <f>'Input KH2015'!G83</f>
        <v>33</v>
      </c>
      <c r="H63" s="35">
        <f>IF(jaar=2014,'Input KH2015'!G83,IF(jaar=2015,'Input KH2015'!H83,IF(jaar=2016,'Input KH2015'!I83,IF(jaar=2017,'Input KH2015'!J83,IF(jaar=2018,'Input KH2015'!K83,IF(jaar=2019,'Input KH2015'!L83,IF(jaar=2020,'Input KH2015'!M83)))))))</f>
        <v>33</v>
      </c>
      <c r="I63" s="36" t="s">
        <v>87</v>
      </c>
      <c r="K63" s="106"/>
    </row>
    <row r="64" spans="5:11" ht="15" customHeight="1" thickBot="1" x14ac:dyDescent="0.35">
      <c r="E64" s="33" t="s">
        <v>88</v>
      </c>
      <c r="F64" s="34"/>
      <c r="G64" s="35">
        <f>'Input KH2015'!G84</f>
        <v>34</v>
      </c>
      <c r="H64" s="35">
        <f>IF(jaar=2014,'Input KH2015'!G84,IF(jaar=2015,'Input KH2015'!H84,IF(jaar=2016,'Input KH2015'!I84,IF(jaar=2017,'Input KH2015'!J84,IF(jaar=2018,'Input KH2015'!K84,IF(jaar=2019,'Input KH2015'!L84,IF(jaar=2020,'Input KH2015'!M84)))))))</f>
        <v>34</v>
      </c>
      <c r="I64" s="36" t="s">
        <v>87</v>
      </c>
      <c r="K64" s="106"/>
    </row>
    <row r="65" spans="5:11" ht="15" customHeight="1" thickBot="1" x14ac:dyDescent="0.35">
      <c r="E65" s="33" t="s">
        <v>89</v>
      </c>
      <c r="F65" s="34"/>
      <c r="G65" s="35">
        <f>'Input KH2015'!G85</f>
        <v>30</v>
      </c>
      <c r="H65" s="35">
        <f>IF(jaar=2014,'Input KH2015'!G85,IF(jaar=2015,'Input KH2015'!H85,IF(jaar=2016,'Input KH2015'!I85,IF(jaar=2017,'Input KH2015'!J85,IF(jaar=2018,'Input KH2015'!K85,IF(jaar=2019,'Input KH2015'!L85,IF(jaar=2020,'Input KH2015'!M85)))))))</f>
        <v>30</v>
      </c>
      <c r="I65" s="36" t="s">
        <v>87</v>
      </c>
      <c r="K65" s="106"/>
    </row>
    <row r="66" spans="5:11" ht="15" customHeight="1" thickBot="1" x14ac:dyDescent="0.35">
      <c r="E66" s="33" t="s">
        <v>90</v>
      </c>
      <c r="F66" s="34"/>
      <c r="G66" s="35">
        <f>'Input KH2015'!G86</f>
        <v>33</v>
      </c>
      <c r="H66" s="35">
        <f>IF(jaar=2014,'Input KH2015'!G86,IF(jaar=2015,'Input KH2015'!H86,IF(jaar=2016,'Input KH2015'!I86,IF(jaar=2017,'Input KH2015'!J86,IF(jaar=2018,'Input KH2015'!K86,IF(jaar=2019,'Input KH2015'!L86,IF(jaar=2020,'Input KH2015'!M86)))))))</f>
        <v>33</v>
      </c>
      <c r="I66" s="36" t="s">
        <v>87</v>
      </c>
      <c r="K66" s="106"/>
    </row>
    <row r="67" spans="5:11" ht="15" customHeight="1" thickBot="1" x14ac:dyDescent="0.35">
      <c r="E67" s="30" t="s">
        <v>91</v>
      </c>
      <c r="F67" s="31"/>
      <c r="G67" s="31"/>
      <c r="H67" s="31"/>
      <c r="I67" s="32"/>
      <c r="K67" s="106"/>
    </row>
    <row r="68" spans="5:11" ht="15" customHeight="1" thickBot="1" x14ac:dyDescent="0.35">
      <c r="E68" s="33" t="s">
        <v>92</v>
      </c>
      <c r="F68" s="34"/>
      <c r="G68" s="35">
        <f>'Input KH2015'!G88</f>
        <v>168</v>
      </c>
      <c r="H68" s="35">
        <f>IF(jaar=2014,'Input KH2015'!G88,IF(jaar=2015,'Input KH2015'!H88,IF(jaar=2016,'Input KH2015'!I88,IF(jaar=2017,'Input KH2015'!J88,IF(jaar=2018,'Input KH2015'!K88,IF(jaar=2019,'Input KH2015'!L88,IF(jaar=2020,'Input KH2015'!M88)))))))</f>
        <v>168</v>
      </c>
      <c r="I68" s="36" t="s">
        <v>93</v>
      </c>
      <c r="K68" s="106"/>
    </row>
    <row r="69" spans="5:11" ht="15" customHeight="1" thickBot="1" x14ac:dyDescent="0.35">
      <c r="E69" s="33" t="s">
        <v>94</v>
      </c>
      <c r="F69" s="34"/>
      <c r="G69" s="35">
        <f>'Input KH2015'!G89</f>
        <v>67</v>
      </c>
      <c r="H69" s="35">
        <f>IF(jaar=2014,'Input KH2015'!G89,IF(jaar=2015,'Input KH2015'!H89,IF(jaar=2016,'Input KH2015'!I89,IF(jaar=2017,'Input KH2015'!J89,IF(jaar=2018,'Input KH2015'!K89,IF(jaar=2019,'Input KH2015'!L89,IF(jaar=2020,'Input KH2015'!M89)))))))</f>
        <v>67</v>
      </c>
      <c r="I69" s="36" t="s">
        <v>93</v>
      </c>
      <c r="K69" s="106"/>
    </row>
    <row r="70" spans="5:11" ht="15" customHeight="1" thickBot="1" x14ac:dyDescent="0.35">
      <c r="E70" s="30" t="s">
        <v>95</v>
      </c>
      <c r="F70" s="31"/>
      <c r="G70" s="31"/>
      <c r="H70" s="31"/>
      <c r="I70" s="32"/>
      <c r="K70" s="106"/>
    </row>
    <row r="71" spans="5:11" ht="15" customHeight="1" thickBot="1" x14ac:dyDescent="0.35">
      <c r="E71" s="33" t="s">
        <v>96</v>
      </c>
      <c r="F71" s="34"/>
      <c r="G71" s="35">
        <f>'Input KH2015'!G91</f>
        <v>20</v>
      </c>
      <c r="H71" s="35">
        <f>IF(jaar=2014,'Input KH2015'!G91,IF(jaar=2015,'Input KH2015'!H91,IF(jaar=2016,'Input KH2015'!I91,IF(jaar=2017,'Input KH2015'!J91,IF(jaar=2018,'Input KH2015'!K91,IF(jaar=2019,'Input KH2015'!L91,IF(jaar=2020,'Input KH2015'!M91)))))))</f>
        <v>20</v>
      </c>
      <c r="I71" s="36" t="s">
        <v>192</v>
      </c>
      <c r="K71" s="106"/>
    </row>
    <row r="72" spans="5:11" ht="15" customHeight="1" thickBot="1" x14ac:dyDescent="0.35">
      <c r="E72" s="33" t="s">
        <v>97</v>
      </c>
      <c r="F72" s="34"/>
      <c r="G72" s="35">
        <f>'Input KH2015'!G92</f>
        <v>23</v>
      </c>
      <c r="H72" s="35">
        <f>IF(jaar=2014,'Input KH2015'!G92,IF(jaar=2015,'Input KH2015'!H92,IF(jaar=2016,'Input KH2015'!I92,IF(jaar=2017,'Input KH2015'!J92,IF(jaar=2018,'Input KH2015'!K92,IF(jaar=2019,'Input KH2015'!L92,IF(jaar=2020,'Input KH2015'!M92)))))))</f>
        <v>23</v>
      </c>
      <c r="I72" s="36" t="s">
        <v>192</v>
      </c>
      <c r="K72" s="106"/>
    </row>
    <row r="73" spans="5:11" ht="15" customHeight="1" thickBot="1" x14ac:dyDescent="0.35">
      <c r="E73" s="33" t="s">
        <v>98</v>
      </c>
      <c r="F73" s="34"/>
      <c r="G73" s="35">
        <f>'Input KH2015'!G93</f>
        <v>50</v>
      </c>
      <c r="H73" s="35">
        <f>IF(jaar=2014,'Input KH2015'!G93,IF(jaar=2015,'Input KH2015'!H93,IF(jaar=2016,'Input KH2015'!I93,IF(jaar=2017,'Input KH2015'!J93,IF(jaar=2018,'Input KH2015'!K93,IF(jaar=2019,'Input KH2015'!L93,IF(jaar=2020,'Input KH2015'!M93)))))))</f>
        <v>50</v>
      </c>
      <c r="I73" s="36" t="s">
        <v>192</v>
      </c>
      <c r="K73" s="106"/>
    </row>
    <row r="74" spans="5:11" ht="15" customHeight="1" thickBot="1" x14ac:dyDescent="0.35">
      <c r="E74" s="33" t="s">
        <v>99</v>
      </c>
      <c r="F74" s="34"/>
      <c r="G74" s="35">
        <f>'Input KH2015'!G94</f>
        <v>58</v>
      </c>
      <c r="H74" s="35">
        <f>IF(jaar=2014,'Input KH2015'!G94,IF(jaar=2015,'Input KH2015'!H94,IF(jaar=2016,'Input KH2015'!I94,IF(jaar=2017,'Input KH2015'!J94,IF(jaar=2018,'Input KH2015'!K94,IF(jaar=2019,'Input KH2015'!L94,IF(jaar=2020,'Input KH2015'!M94)))))))</f>
        <v>58</v>
      </c>
      <c r="I74" s="36" t="s">
        <v>192</v>
      </c>
      <c r="K74" s="106"/>
    </row>
    <row r="75" spans="5:11" ht="15" customHeight="1" thickBot="1" x14ac:dyDescent="0.35">
      <c r="E75" s="33" t="s">
        <v>100</v>
      </c>
      <c r="F75" s="34"/>
      <c r="G75" s="35">
        <f>'Input KH2015'!G95</f>
        <v>73</v>
      </c>
      <c r="H75" s="35">
        <f>IF(jaar=2014,'Input KH2015'!G95,IF(jaar=2015,'Input KH2015'!H95,IF(jaar=2016,'Input KH2015'!I95,IF(jaar=2017,'Input KH2015'!J95,IF(jaar=2018,'Input KH2015'!K95,IF(jaar=2019,'Input KH2015'!L95,IF(jaar=2020,'Input KH2015'!M95)))))))</f>
        <v>73</v>
      </c>
      <c r="I75" s="36" t="s">
        <v>192</v>
      </c>
      <c r="K75" s="106"/>
    </row>
    <row r="76" spans="5:11" ht="15" customHeight="1" thickBot="1" x14ac:dyDescent="0.35">
      <c r="E76" s="33" t="s">
        <v>101</v>
      </c>
      <c r="F76" s="34"/>
      <c r="G76" s="35">
        <f>'Input KH2015'!G96</f>
        <v>120</v>
      </c>
      <c r="H76" s="35">
        <f>IF(jaar=2014,'Input KH2015'!G96,IF(jaar=2015,'Input KH2015'!H96,IF(jaar=2016,'Input KH2015'!I96,IF(jaar=2017,'Input KH2015'!J96,IF(jaar=2018,'Input KH2015'!K96,IF(jaar=2019,'Input KH2015'!L96,IF(jaar=2020,'Input KH2015'!M96)))))))</f>
        <v>120</v>
      </c>
      <c r="I76" s="36" t="s">
        <v>192</v>
      </c>
      <c r="K76" s="106"/>
    </row>
    <row r="77" spans="5:11" ht="15" customHeight="1" thickBot="1" x14ac:dyDescent="0.35">
      <c r="E77" s="30" t="s">
        <v>102</v>
      </c>
      <c r="F77" s="31"/>
      <c r="G77" s="31"/>
      <c r="H77" s="31"/>
      <c r="I77" s="32"/>
      <c r="K77" s="106"/>
    </row>
    <row r="78" spans="5:11" ht="15" customHeight="1" thickBot="1" x14ac:dyDescent="0.35">
      <c r="E78" s="33" t="s">
        <v>103</v>
      </c>
      <c r="F78" s="34"/>
      <c r="G78" s="35">
        <f>'Input KH2015'!G98</f>
        <v>66</v>
      </c>
      <c r="H78" s="35">
        <f>IF(jaar=2014,'Input KH2015'!G98,IF(jaar=2015,'Input KH2015'!H98,IF(jaar=2016,'Input KH2015'!I98,IF(jaar=2017,'Input KH2015'!J98,IF(jaar=2018,'Input KH2015'!K98,IF(jaar=2019,'Input KH2015'!L98,IF(jaar=2020,'Input KH2015'!M98)))))))</f>
        <v>66</v>
      </c>
      <c r="I78" s="36" t="s">
        <v>193</v>
      </c>
      <c r="K78" s="106"/>
    </row>
    <row r="79" spans="5:11" ht="15" customHeight="1" thickBot="1" x14ac:dyDescent="0.35">
      <c r="E79" s="33" t="s">
        <v>104</v>
      </c>
      <c r="F79" s="34"/>
      <c r="G79" s="35">
        <f>'Input KH2015'!G99</f>
        <v>17</v>
      </c>
      <c r="H79" s="35">
        <f>IF(jaar=2014,'Input KH2015'!G99,IF(jaar=2015,'Input KH2015'!H99,IF(jaar=2016,'Input KH2015'!I99,IF(jaar=2017,'Input KH2015'!J99,IF(jaar=2018,'Input KH2015'!K99,IF(jaar=2019,'Input KH2015'!L99,IF(jaar=2020,'Input KH2015'!M99)))))))</f>
        <v>17</v>
      </c>
      <c r="I79" s="36" t="s">
        <v>193</v>
      </c>
      <c r="K79" s="106"/>
    </row>
    <row r="80" spans="5:11" ht="15" customHeight="1" thickBot="1" x14ac:dyDescent="0.35">
      <c r="E80" s="33" t="s">
        <v>105</v>
      </c>
      <c r="F80" s="34"/>
      <c r="G80" s="35">
        <f>'Input KH2015'!G100</f>
        <v>65</v>
      </c>
      <c r="H80" s="35">
        <f>IF(jaar=2014,'Input KH2015'!G100,IF(jaar=2015,'Input KH2015'!H100,IF(jaar=2016,'Input KH2015'!I100,IF(jaar=2017,'Input KH2015'!J100,IF(jaar=2018,'Input KH2015'!K100,IF(jaar=2019,'Input KH2015'!L100,IF(jaar=2020,'Input KH2015'!M100)))))))</f>
        <v>65</v>
      </c>
      <c r="I80" s="36" t="s">
        <v>194</v>
      </c>
      <c r="K80" s="106"/>
    </row>
    <row r="81" spans="5:11" ht="15" customHeight="1" thickBot="1" x14ac:dyDescent="0.35">
      <c r="E81" s="33" t="s">
        <v>106</v>
      </c>
      <c r="F81" s="34"/>
      <c r="G81" s="35">
        <f>'Input KH2015'!G101</f>
        <v>64</v>
      </c>
      <c r="H81" s="35">
        <f>IF(jaar=2014,'Input KH2015'!G101,IF(jaar=2015,'Input KH2015'!H101,IF(jaar=2016,'Input KH2015'!I101,IF(jaar=2017,'Input KH2015'!J101,IF(jaar=2018,'Input KH2015'!K101,IF(jaar=2019,'Input KH2015'!L101,IF(jaar=2020,'Input KH2015'!M101)))))))</f>
        <v>64</v>
      </c>
      <c r="I81" s="36" t="s">
        <v>195</v>
      </c>
      <c r="K81" s="106"/>
    </row>
    <row r="82" spans="5:11" ht="15" customHeight="1" thickBot="1" x14ac:dyDescent="0.35">
      <c r="E82" s="33" t="s">
        <v>107</v>
      </c>
      <c r="F82" s="34"/>
      <c r="G82" s="35">
        <f>'Input KH2015'!G102</f>
        <v>94</v>
      </c>
      <c r="H82" s="35">
        <f>IF(jaar=2014,'Input KH2015'!G102,IF(jaar=2015,'Input KH2015'!H102,IF(jaar=2016,'Input KH2015'!I102,IF(jaar=2017,'Input KH2015'!J102,IF(jaar=2018,'Input KH2015'!K102,IF(jaar=2019,'Input KH2015'!L102,IF(jaar=2020,'Input KH2015'!M102)))))))</f>
        <v>94</v>
      </c>
      <c r="I82" s="36" t="s">
        <v>196</v>
      </c>
      <c r="K82" s="106"/>
    </row>
    <row r="83" spans="5:11" ht="15" customHeight="1" thickBot="1" x14ac:dyDescent="0.35">
      <c r="E83" s="33" t="s">
        <v>108</v>
      </c>
      <c r="F83" s="34"/>
      <c r="G83" s="35">
        <f>'Input KH2015'!G103</f>
        <v>94</v>
      </c>
      <c r="H83" s="35">
        <f>IF(jaar=2014,'Input KH2015'!G103,IF(jaar=2015,'Input KH2015'!H103,IF(jaar=2016,'Input KH2015'!I103,IF(jaar=2017,'Input KH2015'!J103,IF(jaar=2018,'Input KH2015'!K103,IF(jaar=2019,'Input KH2015'!L103,IF(jaar=2020,'Input KH2015'!M103)))))))</f>
        <v>94</v>
      </c>
      <c r="I83" s="36" t="s">
        <v>197</v>
      </c>
      <c r="K83" s="106"/>
    </row>
    <row r="84" spans="5:11" ht="15" customHeight="1" thickBot="1" x14ac:dyDescent="0.35">
      <c r="E84" s="33" t="s">
        <v>109</v>
      </c>
      <c r="F84" s="34"/>
      <c r="G84" s="35">
        <f>'Input KH2015'!G104</f>
        <v>98</v>
      </c>
      <c r="H84" s="35">
        <f>IF(jaar=2014,'Input KH2015'!G104,IF(jaar=2015,'Input KH2015'!H104,IF(jaar=2016,'Input KH2015'!I104,IF(jaar=2017,'Input KH2015'!J104,IF(jaar=2018,'Input KH2015'!K104,IF(jaar=2019,'Input KH2015'!L104,IF(jaar=2020,'Input KH2015'!M104)))))))</f>
        <v>98</v>
      </c>
      <c r="I84" s="36" t="s">
        <v>198</v>
      </c>
      <c r="K84" s="106"/>
    </row>
    <row r="85" spans="5:11" ht="15" customHeight="1" thickBot="1" x14ac:dyDescent="0.35">
      <c r="E85" s="33" t="s">
        <v>110</v>
      </c>
      <c r="F85" s="34"/>
      <c r="G85" s="35">
        <f>'Input KH2015'!G105</f>
        <v>112</v>
      </c>
      <c r="H85" s="35">
        <f>IF(jaar=2014,'Input KH2015'!G105,IF(jaar=2015,'Input KH2015'!H105,IF(jaar=2016,'Input KH2015'!I105,IF(jaar=2017,'Input KH2015'!J105,IF(jaar=2018,'Input KH2015'!K105,IF(jaar=2019,'Input KH2015'!L105,IF(jaar=2020,'Input KH2015'!M105)))))))</f>
        <v>112</v>
      </c>
      <c r="I85" s="36" t="s">
        <v>199</v>
      </c>
      <c r="K85" s="106"/>
    </row>
    <row r="86" spans="5:11" ht="15" customHeight="1" thickBot="1" x14ac:dyDescent="0.35">
      <c r="E86" s="33" t="s">
        <v>111</v>
      </c>
      <c r="F86" s="34"/>
      <c r="G86" s="35">
        <f>'Input KH2015'!G106</f>
        <v>302</v>
      </c>
      <c r="H86" s="35">
        <f>IF(jaar=2014,'Input KH2015'!G106,IF(jaar=2015,'Input KH2015'!H106,IF(jaar=2016,'Input KH2015'!I106,IF(jaar=2017,'Input KH2015'!J106,IF(jaar=2018,'Input KH2015'!K106,IF(jaar=2019,'Input KH2015'!L106,IF(jaar=2020,'Input KH2015'!M106)))))))</f>
        <v>302</v>
      </c>
      <c r="I86" s="36" t="s">
        <v>200</v>
      </c>
      <c r="K86" s="106"/>
    </row>
    <row r="87" spans="5:11" ht="15" customHeight="1" thickBot="1" x14ac:dyDescent="0.35">
      <c r="E87" s="33" t="s">
        <v>112</v>
      </c>
      <c r="F87" s="34"/>
      <c r="G87" s="35">
        <f>'Input KH2015'!G107</f>
        <v>169</v>
      </c>
      <c r="H87" s="35">
        <f>IF(jaar=2014,'Input KH2015'!G107,IF(jaar=2015,'Input KH2015'!H107,IF(jaar=2016,'Input KH2015'!I107,IF(jaar=2017,'Input KH2015'!J107,IF(jaar=2018,'Input KH2015'!K107,IF(jaar=2019,'Input KH2015'!L107,IF(jaar=2020,'Input KH2015'!M107)))))))</f>
        <v>169</v>
      </c>
      <c r="I87" s="36" t="s">
        <v>201</v>
      </c>
      <c r="K87" s="106"/>
    </row>
    <row r="88" spans="5:11" ht="15" customHeight="1" thickBot="1" x14ac:dyDescent="0.35">
      <c r="E88" s="30" t="s">
        <v>113</v>
      </c>
      <c r="F88" s="31"/>
      <c r="G88" s="31"/>
      <c r="H88" s="31"/>
      <c r="I88" s="32"/>
      <c r="K88" s="106"/>
    </row>
    <row r="89" spans="5:11" ht="15" customHeight="1" thickBot="1" x14ac:dyDescent="0.35">
      <c r="E89" s="33" t="s">
        <v>114</v>
      </c>
      <c r="F89" s="34"/>
      <c r="G89" s="35">
        <f>'Input KH2015'!G109</f>
        <v>153</v>
      </c>
      <c r="H89" s="35">
        <f>IF(jaar=2014,'Input KH2015'!G109,IF(jaar=2015,'Input KH2015'!H109,IF(jaar=2016,'Input KH2015'!I109,IF(jaar=2017,'Input KH2015'!J109,IF(jaar=2018,'Input KH2015'!K109,IF(jaar=2019,'Input KH2015'!L109,IF(jaar=2020,'Input KH2015'!M109)))))))</f>
        <v>153</v>
      </c>
      <c r="I89" s="36" t="s">
        <v>119</v>
      </c>
      <c r="K89" s="106"/>
    </row>
    <row r="90" spans="5:11" ht="15" customHeight="1" thickBot="1" x14ac:dyDescent="0.35">
      <c r="E90" s="33" t="s">
        <v>115</v>
      </c>
      <c r="F90" s="34"/>
      <c r="G90" s="35">
        <f>'Input KH2015'!G110</f>
        <v>521</v>
      </c>
      <c r="H90" s="35">
        <f>IF(jaar=2014,'Input KH2015'!G110,IF(jaar=2015,'Input KH2015'!H110,IF(jaar=2016,'Input KH2015'!I110,IF(jaar=2017,'Input KH2015'!J110,IF(jaar=2018,'Input KH2015'!K110,IF(jaar=2019,'Input KH2015'!L110,IF(jaar=2020,'Input KH2015'!M110)))))))</f>
        <v>521</v>
      </c>
      <c r="I90" s="36" t="s">
        <v>119</v>
      </c>
      <c r="K90" s="106"/>
    </row>
    <row r="91" spans="5:11" ht="15" customHeight="1" thickBot="1" x14ac:dyDescent="0.35">
      <c r="E91" s="33" t="s">
        <v>116</v>
      </c>
      <c r="F91" s="34"/>
      <c r="G91" s="35">
        <f>'Input KH2015'!G111</f>
        <v>460</v>
      </c>
      <c r="H91" s="35">
        <f>IF(jaar=2014,'Input KH2015'!G111,IF(jaar=2015,'Input KH2015'!H111,IF(jaar=2016,'Input KH2015'!I111,IF(jaar=2017,'Input KH2015'!J111,IF(jaar=2018,'Input KH2015'!K111,IF(jaar=2019,'Input KH2015'!L111,IF(jaar=2020,'Input KH2015'!M111)))))))</f>
        <v>460</v>
      </c>
      <c r="I91" s="36" t="s">
        <v>119</v>
      </c>
      <c r="K91" s="106"/>
    </row>
    <row r="92" spans="5:11" ht="15" customHeight="1" thickBot="1" x14ac:dyDescent="0.35">
      <c r="E92" s="30" t="s">
        <v>117</v>
      </c>
      <c r="F92" s="31"/>
      <c r="G92" s="31"/>
      <c r="H92" s="31"/>
      <c r="I92" s="32"/>
      <c r="K92" s="106"/>
    </row>
    <row r="93" spans="5:11" ht="15" customHeight="1" thickBot="1" x14ac:dyDescent="0.35">
      <c r="E93" s="33" t="s">
        <v>118</v>
      </c>
      <c r="F93" s="34"/>
      <c r="G93" s="35">
        <f>'Input KH2015'!G113</f>
        <v>209</v>
      </c>
      <c r="H93" s="35">
        <f>IF(jaar=2014,'Input KH2015'!G113,IF(jaar=2015,'Input KH2015'!H113,IF(jaar=2016,'Input KH2015'!I113,IF(jaar=2017,'Input KH2015'!J113,IF(jaar=2018,'Input KH2015'!K113,IF(jaar=2019,'Input KH2015'!L113,IF(jaar=2020,'Input KH2015'!M113)))))))</f>
        <v>209</v>
      </c>
      <c r="I93" s="36" t="s">
        <v>202</v>
      </c>
      <c r="K93" s="106"/>
    </row>
    <row r="94" spans="5:11" ht="15" customHeight="1" thickBot="1" x14ac:dyDescent="0.35">
      <c r="E94" s="33" t="s">
        <v>120</v>
      </c>
      <c r="F94" s="34"/>
      <c r="G94" s="35">
        <f>'Input KH2015'!G114</f>
        <v>121</v>
      </c>
      <c r="H94" s="35">
        <f>IF(jaar=2014,'Input KH2015'!G114,IF(jaar=2015,'Input KH2015'!H114,IF(jaar=2016,'Input KH2015'!I114,IF(jaar=2017,'Input KH2015'!J114,IF(jaar=2018,'Input KH2015'!K114,IF(jaar=2019,'Input KH2015'!L114,IF(jaar=2020,'Input KH2015'!M114)))))))</f>
        <v>121</v>
      </c>
      <c r="I94" s="36" t="s">
        <v>202</v>
      </c>
      <c r="K94" s="106"/>
    </row>
    <row r="95" spans="5:11" ht="15" customHeight="1" thickBot="1" x14ac:dyDescent="0.35">
      <c r="E95" s="33" t="s">
        <v>121</v>
      </c>
      <c r="F95" s="34"/>
      <c r="G95" s="35">
        <f>'Input KH2015'!G115</f>
        <v>238</v>
      </c>
      <c r="H95" s="35">
        <f>IF(jaar=2014,'Input KH2015'!G115,IF(jaar=2015,'Input KH2015'!H115,IF(jaar=2016,'Input KH2015'!I115,IF(jaar=2017,'Input KH2015'!J115,IF(jaar=2018,'Input KH2015'!K115,IF(jaar=2019,'Input KH2015'!L115,IF(jaar=2020,'Input KH2015'!M115)))))))</f>
        <v>238</v>
      </c>
      <c r="I95" s="36" t="s">
        <v>202</v>
      </c>
      <c r="K95" s="106"/>
    </row>
    <row r="96" spans="5:11" ht="15" customHeight="1" thickBot="1" x14ac:dyDescent="0.35">
      <c r="E96" s="33" t="s">
        <v>122</v>
      </c>
      <c r="F96" s="34"/>
      <c r="G96" s="35">
        <f>'Input KH2015'!G116</f>
        <v>340</v>
      </c>
      <c r="H96" s="35">
        <f>IF(jaar=2014,'Input KH2015'!G116,IF(jaar=2015,'Input KH2015'!H116,IF(jaar=2016,'Input KH2015'!I116,IF(jaar=2017,'Input KH2015'!J116,IF(jaar=2018,'Input KH2015'!K116,IF(jaar=2019,'Input KH2015'!L116,IF(jaar=2020,'Input KH2015'!M116)))))))</f>
        <v>340</v>
      </c>
      <c r="I96" s="36" t="s">
        <v>202</v>
      </c>
      <c r="K96" s="106"/>
    </row>
    <row r="97" spans="5:11" ht="15" customHeight="1" thickBot="1" x14ac:dyDescent="0.35">
      <c r="E97" s="33" t="s">
        <v>123</v>
      </c>
      <c r="F97" s="34"/>
      <c r="G97" s="35">
        <f>'Input KH2015'!G117</f>
        <v>205</v>
      </c>
      <c r="H97" s="35">
        <f>IF(jaar=2014,'Input KH2015'!G117,IF(jaar=2015,'Input KH2015'!H117,IF(jaar=2016,'Input KH2015'!I117,IF(jaar=2017,'Input KH2015'!J117,IF(jaar=2018,'Input KH2015'!K117,IF(jaar=2019,'Input KH2015'!L117,IF(jaar=2020,'Input KH2015'!M117)))))))</f>
        <v>205</v>
      </c>
      <c r="I97" s="36" t="s">
        <v>202</v>
      </c>
      <c r="K97" s="106"/>
    </row>
    <row r="98" spans="5:11" ht="15" customHeight="1" thickBot="1" x14ac:dyDescent="0.35">
      <c r="E98" s="33" t="s">
        <v>124</v>
      </c>
      <c r="F98" s="34"/>
      <c r="G98" s="35">
        <f>'Input KH2015'!G118</f>
        <v>156</v>
      </c>
      <c r="H98" s="35">
        <f>IF(jaar=2014,'Input KH2015'!G118,IF(jaar=2015,'Input KH2015'!H118,IF(jaar=2016,'Input KH2015'!I118,IF(jaar=2017,'Input KH2015'!J118,IF(jaar=2018,'Input KH2015'!K118,IF(jaar=2019,'Input KH2015'!L118,IF(jaar=2020,'Input KH2015'!M118)))))))</f>
        <v>156</v>
      </c>
      <c r="I98" s="36" t="s">
        <v>202</v>
      </c>
      <c r="K98" s="106"/>
    </row>
    <row r="99" spans="5:11" ht="15" customHeight="1" thickBot="1" x14ac:dyDescent="0.35">
      <c r="E99" s="33" t="s">
        <v>125</v>
      </c>
      <c r="F99" s="34"/>
      <c r="G99" s="35">
        <f>'Input KH2015'!G119</f>
        <v>310</v>
      </c>
      <c r="H99" s="35">
        <f>IF(jaar=2014,'Input KH2015'!G119,IF(jaar=2015,'Input KH2015'!H119,IF(jaar=2016,'Input KH2015'!I119,IF(jaar=2017,'Input KH2015'!J119,IF(jaar=2018,'Input KH2015'!K119,IF(jaar=2019,'Input KH2015'!L119,IF(jaar=2020,'Input KH2015'!M119)))))))</f>
        <v>310</v>
      </c>
      <c r="I99" s="36" t="s">
        <v>202</v>
      </c>
      <c r="K99" s="106"/>
    </row>
    <row r="100" spans="5:11" ht="15" customHeight="1" thickBot="1" x14ac:dyDescent="0.35">
      <c r="E100" s="33" t="s">
        <v>126</v>
      </c>
      <c r="F100" s="34"/>
      <c r="G100" s="35">
        <f>'Input KH2015'!G120</f>
        <v>206</v>
      </c>
      <c r="H100" s="35">
        <f>IF(jaar=2014,'Input KH2015'!G120,IF(jaar=2015,'Input KH2015'!H120,IF(jaar=2016,'Input KH2015'!I120,IF(jaar=2017,'Input KH2015'!J120,IF(jaar=2018,'Input KH2015'!K120,IF(jaar=2019,'Input KH2015'!L120,IF(jaar=2020,'Input KH2015'!M120)))))))</f>
        <v>206</v>
      </c>
      <c r="I100" s="36" t="s">
        <v>202</v>
      </c>
      <c r="K100" s="106"/>
    </row>
    <row r="101" spans="5:11" ht="15" customHeight="1" thickBot="1" x14ac:dyDescent="0.35">
      <c r="E101" s="33" t="s">
        <v>127</v>
      </c>
      <c r="F101" s="34"/>
      <c r="G101" s="35">
        <f>'Input KH2015'!G121</f>
        <v>217</v>
      </c>
      <c r="H101" s="35">
        <f>IF(jaar=2014,'Input KH2015'!G121,IF(jaar=2015,'Input KH2015'!H121,IF(jaar=2016,'Input KH2015'!I121,IF(jaar=2017,'Input KH2015'!J121,IF(jaar=2018,'Input KH2015'!K121,IF(jaar=2019,'Input KH2015'!L121,IF(jaar=2020,'Input KH2015'!M121)))))))</f>
        <v>217</v>
      </c>
      <c r="I101" s="36" t="s">
        <v>202</v>
      </c>
      <c r="K101" s="106"/>
    </row>
    <row r="102" spans="5:11" ht="15" customHeight="1" thickBot="1" x14ac:dyDescent="0.35">
      <c r="E102" s="33" t="s">
        <v>128</v>
      </c>
      <c r="F102" s="34"/>
      <c r="G102" s="35">
        <f>'Input KH2015'!G122</f>
        <v>145</v>
      </c>
      <c r="H102" s="35">
        <f>IF(jaar=2014,'Input KH2015'!G122,IF(jaar=2015,'Input KH2015'!H122,IF(jaar=2016,'Input KH2015'!I122,IF(jaar=2017,'Input KH2015'!J122,IF(jaar=2018,'Input KH2015'!K122,IF(jaar=2019,'Input KH2015'!L122,IF(jaar=2020,'Input KH2015'!M122)))))))</f>
        <v>145</v>
      </c>
      <c r="I102" s="36" t="s">
        <v>202</v>
      </c>
      <c r="K102" s="106"/>
    </row>
    <row r="103" spans="5:11" ht="15" customHeight="1" x14ac:dyDescent="0.3">
      <c r="E103" s="7"/>
      <c r="K103" s="106"/>
    </row>
    <row r="104" spans="5:11" ht="15" customHeight="1" thickBot="1" x14ac:dyDescent="0.35">
      <c r="E104" s="7"/>
      <c r="G104" s="107" t="s">
        <v>175</v>
      </c>
      <c r="H104" s="107"/>
      <c r="K104" s="106"/>
    </row>
    <row r="105" spans="5:11" ht="15" customHeight="1" thickBot="1" x14ac:dyDescent="0.35">
      <c r="E105" s="30" t="s">
        <v>0</v>
      </c>
      <c r="F105" s="31"/>
      <c r="G105" s="108"/>
      <c r="H105" s="108"/>
      <c r="I105" s="109"/>
      <c r="K105" s="106"/>
    </row>
    <row r="106" spans="5:11" ht="15" customHeight="1" thickBot="1" x14ac:dyDescent="0.35">
      <c r="E106" s="33" t="s">
        <v>1</v>
      </c>
      <c r="F106" s="34"/>
      <c r="G106" s="42">
        <f>'Input KH2015'!G9</f>
        <v>1558</v>
      </c>
      <c r="H106" s="42"/>
      <c r="I106" s="36" t="s">
        <v>2</v>
      </c>
      <c r="K106" s="106"/>
    </row>
    <row r="107" spans="5:11" ht="15" customHeight="1" thickBot="1" x14ac:dyDescent="0.35">
      <c r="E107" s="33" t="s">
        <v>3</v>
      </c>
      <c r="F107" s="34"/>
      <c r="G107" s="42">
        <f>'Input KH2015'!G10</f>
        <v>2009</v>
      </c>
      <c r="H107" s="42"/>
      <c r="I107" s="36" t="s">
        <v>2</v>
      </c>
      <c r="K107" s="106"/>
    </row>
    <row r="108" spans="5:11" ht="15" customHeight="1" thickBot="1" x14ac:dyDescent="0.35">
      <c r="E108" s="30" t="s">
        <v>4</v>
      </c>
      <c r="F108" s="31"/>
      <c r="G108" s="31"/>
      <c r="H108" s="31"/>
      <c r="I108" s="32"/>
      <c r="K108" s="106"/>
    </row>
    <row r="109" spans="5:11" ht="15" customHeight="1" thickBot="1" x14ac:dyDescent="0.35">
      <c r="E109" s="33" t="s">
        <v>5</v>
      </c>
      <c r="F109" s="34"/>
      <c r="G109" s="43">
        <f>'Input KH2015'!G12</f>
        <v>0.47</v>
      </c>
      <c r="H109" s="43"/>
      <c r="I109" s="36" t="s">
        <v>6</v>
      </c>
      <c r="K109" s="106"/>
    </row>
    <row r="110" spans="5:11" ht="15" customHeight="1" thickBot="1" x14ac:dyDescent="0.35">
      <c r="E110" s="33" t="s">
        <v>178</v>
      </c>
      <c r="F110" s="34"/>
      <c r="G110" s="43">
        <f>'Input KH2015'!G13</f>
        <v>0.22</v>
      </c>
      <c r="H110" s="43"/>
      <c r="I110" s="36" t="s">
        <v>6</v>
      </c>
      <c r="K110" s="106"/>
    </row>
    <row r="111" spans="5:11" ht="15" customHeight="1" thickBot="1" x14ac:dyDescent="0.35">
      <c r="E111" s="33" t="s">
        <v>7</v>
      </c>
      <c r="F111" s="34"/>
      <c r="G111" s="43">
        <f>'Input KH2015'!G14</f>
        <v>0.52</v>
      </c>
      <c r="H111" s="43"/>
      <c r="I111" s="36" t="s">
        <v>6</v>
      </c>
      <c r="K111" s="106"/>
    </row>
    <row r="112" spans="5:11" ht="15" customHeight="1" thickBot="1" x14ac:dyDescent="0.35">
      <c r="E112" s="33" t="s">
        <v>177</v>
      </c>
      <c r="F112" s="34"/>
      <c r="G112" s="43">
        <f>'Input KH2015'!G15</f>
        <v>0.38</v>
      </c>
      <c r="H112" s="43"/>
      <c r="I112" s="36" t="s">
        <v>6</v>
      </c>
      <c r="K112" s="106"/>
    </row>
    <row r="113" spans="5:11" ht="15" customHeight="1" thickBot="1" x14ac:dyDescent="0.35">
      <c r="E113" s="33" t="s">
        <v>8</v>
      </c>
      <c r="F113" s="34"/>
      <c r="G113" s="43">
        <f>'Input KH2015'!G16</f>
        <v>0.6</v>
      </c>
      <c r="H113" s="43"/>
      <c r="I113" s="36" t="s">
        <v>6</v>
      </c>
      <c r="K113" s="106"/>
    </row>
    <row r="114" spans="5:11" ht="15" customHeight="1" thickBot="1" x14ac:dyDescent="0.35">
      <c r="E114" s="33" t="s">
        <v>9</v>
      </c>
      <c r="F114" s="34"/>
      <c r="G114" s="43">
        <f>'Input KH2015'!G17</f>
        <v>0.47</v>
      </c>
      <c r="H114" s="43"/>
      <c r="I114" s="36" t="s">
        <v>6</v>
      </c>
      <c r="K114" s="106"/>
    </row>
    <row r="115" spans="5:11" ht="15" customHeight="1" thickBot="1" x14ac:dyDescent="0.35">
      <c r="E115" s="33" t="s">
        <v>10</v>
      </c>
      <c r="F115" s="34"/>
      <c r="G115" s="43">
        <f>'Input KH2015'!G18</f>
        <v>0.72</v>
      </c>
      <c r="H115" s="43"/>
      <c r="I115" s="36" t="s">
        <v>6</v>
      </c>
      <c r="K115" s="106"/>
    </row>
    <row r="116" spans="5:11" ht="15" customHeight="1" thickBot="1" x14ac:dyDescent="0.35">
      <c r="E116" s="30" t="s">
        <v>11</v>
      </c>
      <c r="F116" s="31"/>
      <c r="G116" s="31"/>
      <c r="H116" s="31"/>
      <c r="I116" s="32"/>
      <c r="K116" s="106"/>
    </row>
    <row r="117" spans="5:11" ht="15" customHeight="1" thickBot="1" x14ac:dyDescent="0.35">
      <c r="E117" s="33" t="s">
        <v>12</v>
      </c>
      <c r="F117" s="34"/>
      <c r="G117" s="43">
        <f>'Input KH2015'!G20</f>
        <v>0.39</v>
      </c>
      <c r="H117" s="43"/>
      <c r="I117" s="36" t="s">
        <v>13</v>
      </c>
      <c r="K117" s="106"/>
    </row>
    <row r="118" spans="5:11" ht="15" customHeight="1" thickBot="1" x14ac:dyDescent="0.35">
      <c r="E118" s="33" t="s">
        <v>14</v>
      </c>
      <c r="F118" s="34"/>
      <c r="G118" s="43">
        <f>'Input KH2015'!G21</f>
        <v>0.35</v>
      </c>
      <c r="H118" s="43"/>
      <c r="I118" s="36" t="s">
        <v>13</v>
      </c>
      <c r="K118" s="106"/>
    </row>
    <row r="119" spans="5:11" ht="15" customHeight="1" thickBot="1" x14ac:dyDescent="0.35">
      <c r="E119" s="7"/>
      <c r="K119" s="106"/>
    </row>
    <row r="120" spans="5:11" ht="15" customHeight="1" thickBot="1" x14ac:dyDescent="0.35">
      <c r="E120" s="30" t="s">
        <v>18</v>
      </c>
      <c r="F120" s="31"/>
      <c r="G120" s="31"/>
      <c r="H120" s="31"/>
      <c r="I120" s="32"/>
      <c r="K120" s="106"/>
    </row>
    <row r="121" spans="5:11" ht="15" customHeight="1" thickBot="1" x14ac:dyDescent="0.35">
      <c r="E121" s="33" t="s">
        <v>19</v>
      </c>
      <c r="F121" s="34"/>
      <c r="G121" s="36" t="str">
        <f>'Input KH2015'!G28</f>
        <v>50 jaar</v>
      </c>
      <c r="H121" s="36"/>
      <c r="I121" s="36" t="s">
        <v>21</v>
      </c>
      <c r="K121" s="106"/>
    </row>
    <row r="122" spans="5:11" ht="15" customHeight="1" thickBot="1" x14ac:dyDescent="0.35">
      <c r="E122" s="33" t="s">
        <v>22</v>
      </c>
      <c r="F122" s="34"/>
      <c r="G122" s="36" t="str">
        <f>'Input KH2015'!G29</f>
        <v>10 jaar</v>
      </c>
      <c r="H122" s="36"/>
      <c r="I122" s="36" t="s">
        <v>21</v>
      </c>
      <c r="K122" s="106"/>
    </row>
    <row r="123" spans="5:11" ht="15" customHeight="1" thickBot="1" x14ac:dyDescent="0.35">
      <c r="E123" s="44" t="s">
        <v>24</v>
      </c>
      <c r="F123" s="45"/>
      <c r="G123" s="46">
        <f>'Input KH2015'!G30</f>
        <v>4.2000000000000003E-2</v>
      </c>
      <c r="H123" s="47"/>
      <c r="I123" s="36" t="s">
        <v>25</v>
      </c>
      <c r="K123" s="106"/>
    </row>
    <row r="124" spans="5:11" ht="15" customHeight="1" thickBot="1" x14ac:dyDescent="0.35">
      <c r="E124" s="44" t="s">
        <v>26</v>
      </c>
      <c r="F124" s="45"/>
      <c r="G124" s="43">
        <f>'Input KH2015'!G31</f>
        <v>0.05</v>
      </c>
      <c r="H124" s="43"/>
      <c r="I124" s="36" t="s">
        <v>27</v>
      </c>
      <c r="K124" s="106"/>
    </row>
    <row r="125" spans="5:11" ht="15" customHeight="1" thickBot="1" x14ac:dyDescent="0.35">
      <c r="E125" s="44" t="s">
        <v>28</v>
      </c>
      <c r="F125" s="45"/>
      <c r="G125" s="43">
        <f>'Input KH2015'!G32</f>
        <v>0.06</v>
      </c>
      <c r="H125" s="43"/>
      <c r="I125" s="36" t="s">
        <v>29</v>
      </c>
      <c r="K125" s="106"/>
    </row>
    <row r="126" spans="5:11" ht="15" customHeight="1" thickBot="1" x14ac:dyDescent="0.35">
      <c r="E126" s="44" t="s">
        <v>30</v>
      </c>
      <c r="F126" s="45"/>
      <c r="G126" s="43">
        <f>'Input KH2015'!G33</f>
        <v>0.38</v>
      </c>
      <c r="H126" s="43"/>
      <c r="I126" s="36" t="s">
        <v>31</v>
      </c>
      <c r="K126" s="106"/>
    </row>
    <row r="127" spans="5:11" ht="15" customHeight="1" thickBot="1" x14ac:dyDescent="0.35">
      <c r="E127" s="44" t="s">
        <v>32</v>
      </c>
      <c r="F127" s="45"/>
      <c r="G127" s="43">
        <f>'Input KH2015'!G34</f>
        <v>0.44</v>
      </c>
      <c r="H127" s="43"/>
      <c r="I127" s="36" t="s">
        <v>31</v>
      </c>
      <c r="K127" s="106"/>
    </row>
    <row r="128" spans="5:11" ht="15" customHeight="1" thickBot="1" x14ac:dyDescent="0.35">
      <c r="E128" s="7"/>
      <c r="K128" s="106"/>
    </row>
    <row r="129" spans="1:11" ht="15" customHeight="1" thickBot="1" x14ac:dyDescent="0.35">
      <c r="E129" s="30" t="s">
        <v>129</v>
      </c>
      <c r="F129" s="31"/>
      <c r="G129" s="31"/>
      <c r="H129" s="31"/>
      <c r="I129" s="32"/>
      <c r="K129" s="106"/>
    </row>
    <row r="130" spans="1:11" ht="15" customHeight="1" thickBot="1" x14ac:dyDescent="0.35">
      <c r="E130" s="33" t="s">
        <v>130</v>
      </c>
      <c r="F130" s="34"/>
      <c r="G130" s="36" t="str">
        <f>'Input KH2015'!G124</f>
        <v>7,0 km</v>
      </c>
      <c r="H130" s="36"/>
      <c r="I130" s="36" t="s">
        <v>132</v>
      </c>
      <c r="K130" s="106"/>
    </row>
    <row r="131" spans="1:11" ht="15" customHeight="1" thickBot="1" x14ac:dyDescent="0.35">
      <c r="E131" s="33" t="s">
        <v>133</v>
      </c>
      <c r="F131" s="34"/>
      <c r="G131" s="36" t="str">
        <f>'Input KH2015'!G125</f>
        <v>1,1 km</v>
      </c>
      <c r="H131" s="36"/>
      <c r="I131" s="36" t="s">
        <v>132</v>
      </c>
      <c r="K131" s="106"/>
    </row>
    <row r="132" spans="1:11" ht="15" customHeight="1" thickBot="1" x14ac:dyDescent="0.35">
      <c r="E132" s="33" t="s">
        <v>135</v>
      </c>
      <c r="F132" s="34"/>
      <c r="G132" s="36" t="str">
        <f>'Input KH2015'!G126</f>
        <v>1,3 km</v>
      </c>
      <c r="H132" s="36"/>
      <c r="I132" s="36" t="s">
        <v>132</v>
      </c>
      <c r="K132" s="106"/>
    </row>
    <row r="133" spans="1:11" ht="15" customHeight="1" thickBot="1" x14ac:dyDescent="0.35">
      <c r="E133" s="33" t="s">
        <v>137</v>
      </c>
      <c r="F133" s="34"/>
      <c r="G133" s="36" t="str">
        <f>'Input KH2015'!G127</f>
        <v>2,2 km</v>
      </c>
      <c r="H133" s="36"/>
      <c r="I133" s="36" t="s">
        <v>132</v>
      </c>
      <c r="K133" s="106"/>
    </row>
    <row r="134" spans="1:11" ht="15" customHeight="1" thickBot="1" x14ac:dyDescent="0.35">
      <c r="E134" s="33" t="s">
        <v>139</v>
      </c>
      <c r="F134" s="34"/>
      <c r="G134" s="36" t="str">
        <f>'Input KH2015'!G128</f>
        <v>3,7 km</v>
      </c>
      <c r="H134" s="36"/>
      <c r="I134" s="36" t="s">
        <v>132</v>
      </c>
      <c r="K134" s="106"/>
    </row>
    <row r="135" spans="1:11" ht="15" customHeight="1" thickBot="1" x14ac:dyDescent="0.35">
      <c r="E135" s="33" t="s">
        <v>141</v>
      </c>
      <c r="F135" s="34"/>
      <c r="G135" s="36" t="str">
        <f>'Input KH2015'!G129</f>
        <v>3,6 km</v>
      </c>
      <c r="H135" s="36"/>
      <c r="I135" s="36" t="s">
        <v>132</v>
      </c>
      <c r="K135" s="106"/>
    </row>
    <row r="136" spans="1:11" ht="15" customHeight="1" thickBot="1" x14ac:dyDescent="0.35">
      <c r="E136" s="33" t="s">
        <v>143</v>
      </c>
      <c r="F136" s="34"/>
      <c r="G136" s="36" t="str">
        <f>'Input KH2015'!G130</f>
        <v>1,7 km</v>
      </c>
      <c r="H136" s="36"/>
      <c r="I136" s="36" t="s">
        <v>132</v>
      </c>
      <c r="K136" s="106"/>
    </row>
    <row r="137" spans="1:11" ht="15" customHeight="1" thickBot="1" x14ac:dyDescent="0.35">
      <c r="E137" s="33" t="s">
        <v>145</v>
      </c>
      <c r="F137" s="34"/>
      <c r="G137" s="48">
        <f>'Input KH2015'!G131</f>
        <v>0.19</v>
      </c>
      <c r="H137" s="41">
        <f>IF(jaar=2014,'Input KH2015'!G131,IF(jaar=2015,'Input KH2015'!H131,IF(jaar=2016,'Input KH2015'!I131,IF(jaar=2017,'Input KH2015'!J131,IF(jaar=2018,'Input KH2015'!K131,IF(jaar=2019,'Input KH2015'!L131,IF(jaar=2020,'Input KH2015'!M131)))))))</f>
        <v>0.19</v>
      </c>
      <c r="I137" s="36" t="s">
        <v>146</v>
      </c>
      <c r="K137" s="106"/>
    </row>
    <row r="138" spans="1:11" ht="15" customHeight="1" thickBot="1" x14ac:dyDescent="0.35">
      <c r="E138" s="33" t="s">
        <v>147</v>
      </c>
      <c r="F138" s="34"/>
      <c r="G138" s="48">
        <f>'Input KH2015'!G132</f>
        <v>3</v>
      </c>
      <c r="H138" s="41">
        <f>IF(jaar=2014,'Input KH2015'!G132,IF(jaar=2015,'Input KH2015'!H132,IF(jaar=2016,'Input KH2015'!I132,IF(jaar=2017,'Input KH2015'!J132,IF(jaar=2018,'Input KH2015'!K132,IF(jaar=2019,'Input KH2015'!L132,IF(jaar=2020,'Input KH2015'!M132)))))))</f>
        <v>3</v>
      </c>
      <c r="I138" s="36" t="s">
        <v>146</v>
      </c>
      <c r="K138" s="106"/>
    </row>
    <row r="139" spans="1:11" ht="15" customHeight="1" thickBot="1" x14ac:dyDescent="0.35">
      <c r="E139" s="33" t="s">
        <v>148</v>
      </c>
      <c r="F139" s="34"/>
      <c r="G139" s="48">
        <f>'Input KH2015'!G133</f>
        <v>0.19</v>
      </c>
      <c r="H139" s="41">
        <f>IF(jaar=2014,'Input KH2015'!G133,IF(jaar=2015,'Input KH2015'!H133,IF(jaar=2016,'Input KH2015'!I133,IF(jaar=2017,'Input KH2015'!J133,IF(jaar=2018,'Input KH2015'!K133,IF(jaar=2019,'Input KH2015'!L133,IF(jaar=2020,'Input KH2015'!M133)))))))</f>
        <v>0.19</v>
      </c>
      <c r="I139" s="36" t="s">
        <v>146</v>
      </c>
      <c r="K139" s="106"/>
    </row>
    <row r="140" spans="1:11" ht="15" customHeight="1" thickBot="1" x14ac:dyDescent="0.35">
      <c r="E140" s="33" t="s">
        <v>164</v>
      </c>
      <c r="F140" s="34"/>
      <c r="G140" s="48">
        <f>'Input KH2015'!G134</f>
        <v>2.95</v>
      </c>
      <c r="H140" s="41">
        <f>IF(jaar=2014,'Input KH2015'!G134,IF(jaar=2015,'Input KH2015'!H134,IF(jaar=2016,'Input KH2015'!I134,IF(jaar=2017,'Input KH2015'!J134,IF(jaar=2018,'Input KH2015'!K134,IF(jaar=2019,'Input KH2015'!L134,IF(jaar=2020,'Input KH2015'!M134)))))))</f>
        <v>2.95</v>
      </c>
      <c r="I140" s="36" t="s">
        <v>146</v>
      </c>
      <c r="K140" s="106"/>
    </row>
    <row r="141" spans="1:11" ht="15" customHeight="1" thickBot="1" x14ac:dyDescent="0.35">
      <c r="E141" s="33" t="s">
        <v>163</v>
      </c>
      <c r="F141" s="34"/>
      <c r="G141" s="48">
        <f>'Input KH2015'!G135</f>
        <v>2.66</v>
      </c>
      <c r="H141" s="41">
        <f>IF(jaar=2014,'Input KH2015'!G135,IF(jaar=2015,'Input KH2015'!H135,IF(jaar=2016,'Input KH2015'!I135,IF(jaar=2017,'Input KH2015'!J135,IF(jaar=2018,'Input KH2015'!K135,IF(jaar=2019,'Input KH2015'!L135,IF(jaar=2020,'Input KH2015'!M135)))))))</f>
        <v>2.66</v>
      </c>
      <c r="I141" s="36" t="s">
        <v>146</v>
      </c>
      <c r="K141" s="106"/>
    </row>
    <row r="142" spans="1:11" ht="15" customHeight="1" thickBot="1" x14ac:dyDescent="0.35">
      <c r="E142" s="33" t="s">
        <v>149</v>
      </c>
      <c r="F142" s="34"/>
      <c r="G142" s="48">
        <f>'Input KH2015'!G136</f>
        <v>14</v>
      </c>
      <c r="H142" s="41">
        <f>IF(jaar=2014,'Input KH2015'!G136,IF(jaar=2015,'Input KH2015'!H136,IF(jaar=2016,'Input KH2015'!I136,IF(jaar=2017,'Input KH2015'!J136,IF(jaar=2018,'Input KH2015'!K136,IF(jaar=2019,'Input KH2015'!L136,IF(jaar=2020,'Input KH2015'!M136)))))))</f>
        <v>14</v>
      </c>
      <c r="I142" s="36" t="s">
        <v>150</v>
      </c>
      <c r="K142" s="106"/>
    </row>
    <row r="143" spans="1:11" s="7" customFormat="1" ht="15" customHeight="1" thickBot="1" x14ac:dyDescent="0.35">
      <c r="A143" s="56"/>
      <c r="B143" s="19"/>
      <c r="C143" s="56"/>
      <c r="E143" s="49"/>
      <c r="F143" s="49"/>
      <c r="G143" s="50"/>
      <c r="H143" s="50"/>
      <c r="I143" s="49"/>
      <c r="K143" s="106"/>
    </row>
    <row r="144" spans="1:11" ht="15" customHeight="1" thickBot="1" x14ac:dyDescent="0.35">
      <c r="E144" s="30" t="s">
        <v>151</v>
      </c>
      <c r="F144" s="31"/>
      <c r="G144" s="31"/>
      <c r="H144" s="31"/>
      <c r="I144" s="32"/>
      <c r="K144" s="106"/>
    </row>
    <row r="145" spans="5:11" ht="15" customHeight="1" thickBot="1" x14ac:dyDescent="0.35">
      <c r="E145" s="33" t="s">
        <v>152</v>
      </c>
      <c r="F145" s="34"/>
      <c r="G145" s="34" t="str">
        <f>'Input KH2015'!G138</f>
        <v>85 kalenderdagen (12 weken)</v>
      </c>
      <c r="H145" s="34"/>
      <c r="I145" s="36" t="s">
        <v>154</v>
      </c>
      <c r="K145" s="106"/>
    </row>
    <row r="146" spans="5:11" ht="15" customHeight="1" thickBot="1" x14ac:dyDescent="0.35">
      <c r="E146" s="33" t="s">
        <v>155</v>
      </c>
      <c r="F146" s="34"/>
      <c r="G146" s="48">
        <f>'Input KH2015'!G139</f>
        <v>34.75</v>
      </c>
      <c r="H146" s="41">
        <f>IF(jaar=2014,'Input KH2015'!G139,IF(jaar=2015,'Input KH2015'!H139,IF(jaar=2016,'Input KH2015'!I139,IF(jaar=2017,'Input KH2015'!J139,IF(jaar=2018,'Input KH2015'!K139,IF(jaar=2019,'Input KH2015'!L139,IF(jaar=2020,'Input KH2015'!M139)))))))</f>
        <v>34.75</v>
      </c>
      <c r="I146" s="36" t="s">
        <v>154</v>
      </c>
      <c r="K146" s="106"/>
    </row>
    <row r="147" spans="5:11" ht="15" customHeight="1" thickBot="1" x14ac:dyDescent="0.35">
      <c r="E147" s="33" t="s">
        <v>179</v>
      </c>
      <c r="F147" s="34"/>
      <c r="G147" s="48">
        <f>'Input KH2015'!G140</f>
        <v>31.6</v>
      </c>
      <c r="H147" s="41">
        <f>IF(jaar=2014,'Input KH2015'!G140,IF(jaar=2015,'Input KH2015'!H140,IF(jaar=2016,'Input KH2015'!I140,IF(jaar=2017,'Input KH2015'!J140,IF(jaar=2018,'Input KH2015'!K140,IF(jaar=2019,'Input KH2015'!L140,IF(jaar=2020,'Input KH2015'!M140)))))))</f>
        <v>31.6</v>
      </c>
      <c r="I147" s="36" t="s">
        <v>154</v>
      </c>
      <c r="K147" s="106"/>
    </row>
    <row r="148" spans="5:11" ht="15" customHeight="1" thickBot="1" x14ac:dyDescent="0.35">
      <c r="E148" s="33" t="s">
        <v>180</v>
      </c>
      <c r="F148" s="34"/>
      <c r="G148" s="48">
        <f>'Input KH2015'!G141</f>
        <v>37.9</v>
      </c>
      <c r="H148" s="41">
        <f>IF(jaar=2014,'Input KH2015'!G141,IF(jaar=2015,'Input KH2015'!H141,IF(jaar=2016,'Input KH2015'!I141,IF(jaar=2017,'Input KH2015'!J141,IF(jaar=2018,'Input KH2015'!K141,IF(jaar=2019,'Input KH2015'!L141,IF(jaar=2020,'Input KH2015'!M141)))))))</f>
        <v>37.9</v>
      </c>
      <c r="I148" s="36" t="s">
        <v>154</v>
      </c>
      <c r="K148" s="106"/>
    </row>
    <row r="149" spans="5:11" ht="15" customHeight="1" thickBot="1" x14ac:dyDescent="0.35">
      <c r="E149" s="33" t="s">
        <v>156</v>
      </c>
      <c r="F149" s="34"/>
      <c r="G149" s="48">
        <f>'Input KH2015'!G142</f>
        <v>14</v>
      </c>
      <c r="H149" s="41">
        <f>IF(jaar=2014,'Input KH2015'!G142,IF(jaar=2015,'Input KH2015'!H142,IF(jaar=2016,'Input KH2015'!I142,IF(jaar=2017,'Input KH2015'!J142,IF(jaar=2018,'Input KH2015'!K142,IF(jaar=2019,'Input KH2015'!L142,IF(jaar=2020,'Input KH2015'!M142)))))))</f>
        <v>14</v>
      </c>
      <c r="I149" s="36" t="s">
        <v>154</v>
      </c>
      <c r="K149" s="106"/>
    </row>
    <row r="150" spans="5:11" ht="15" customHeight="1" x14ac:dyDescent="0.3"/>
    <row r="151" spans="5:11" ht="15" customHeight="1" x14ac:dyDescent="0.3"/>
    <row r="152" spans="5:11" ht="15" customHeight="1" x14ac:dyDescent="0.3"/>
    <row r="153" spans="5:11" ht="15" customHeight="1" x14ac:dyDescent="0.3">
      <c r="E153" s="2" t="s">
        <v>184</v>
      </c>
    </row>
    <row r="154" spans="5:11" ht="15" customHeight="1" x14ac:dyDescent="0.3">
      <c r="E154" s="5" t="s">
        <v>187</v>
      </c>
    </row>
    <row r="155" spans="5:11" x14ac:dyDescent="0.3"/>
    <row r="156" spans="5:11" x14ac:dyDescent="0.3">
      <c r="E156" s="71" t="s">
        <v>204</v>
      </c>
    </row>
    <row r="157" spans="5:11" x14ac:dyDescent="0.3">
      <c r="E157" s="71" t="s">
        <v>212</v>
      </c>
    </row>
    <row r="158" spans="5:11" x14ac:dyDescent="0.3">
      <c r="E158" s="71" t="s">
        <v>205</v>
      </c>
    </row>
    <row r="159" spans="5:11" x14ac:dyDescent="0.3"/>
    <row r="160" spans="5:11" x14ac:dyDescent="0.3"/>
  </sheetData>
  <sheetProtection password="EB98" sheet="1" objects="1" scenarios="1"/>
  <mergeCells count="3">
    <mergeCell ref="G6:H6"/>
    <mergeCell ref="G104:H104"/>
    <mergeCell ref="G105:I105"/>
  </mergeCells>
  <hyperlinks>
    <hyperlink ref="B15" location="Instellingen!A1" display="Instellingen"/>
    <hyperlink ref="B16" location="Referentieprijzen!A1" display="Referentieprijzen"/>
    <hyperlink ref="B17" location="'Input KH2015'!A1" display="Input KH2015"/>
    <hyperlink ref="B14" location="Introductie!A1" display="Introductie"/>
    <hyperlink ref="E53" r:id="rId1" display="http://www.nza.nl/regelgeving/bijlagen/Bijlage_1_bij_TB_CU_7078_01_Tarievenlijst_Eerstelijnsdiagnostiek "/>
  </hyperlinks>
  <pageMargins left="0.70866141732283472" right="0.70866141732283472" top="0.74803149606299213" bottom="0.74803149606299213" header="0.31496062992125984" footer="0.31496062992125984"/>
  <pageSetup paperSize="9" scale="50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/>
    <pageSetUpPr fitToPage="1"/>
  </sheetPr>
  <dimension ref="A1:N183"/>
  <sheetViews>
    <sheetView showGridLines="0" zoomScaleNormal="100" workbookViewId="0"/>
  </sheetViews>
  <sheetFormatPr defaultColWidth="0" defaultRowHeight="14.4" zeroHeight="1" x14ac:dyDescent="0.3"/>
  <cols>
    <col min="1" max="1" width="1.6640625" style="56" customWidth="1"/>
    <col min="2" max="2" width="22.6640625" style="19" customWidth="1"/>
    <col min="3" max="3" width="1.6640625" style="19" customWidth="1"/>
    <col min="4" max="4" width="2.6640625" style="5" customWidth="1"/>
    <col min="5" max="5" width="22.6640625" style="5" customWidth="1"/>
    <col min="6" max="6" width="76.6640625" style="5" customWidth="1"/>
    <col min="7" max="13" width="6.6640625" style="5" customWidth="1"/>
    <col min="14" max="14" width="2.6640625" style="5" customWidth="1"/>
    <col min="15" max="16384" width="9.109375" style="5" hidden="1"/>
  </cols>
  <sheetData>
    <row r="1" spans="1:13" s="58" customFormat="1" ht="9" customHeight="1" x14ac:dyDescent="0.3">
      <c r="A1" s="56"/>
      <c r="B1" s="19"/>
      <c r="C1" s="19"/>
    </row>
    <row r="2" spans="1:13" s="58" customFormat="1" ht="30" customHeight="1" x14ac:dyDescent="0.3">
      <c r="A2" s="56"/>
      <c r="B2" s="19"/>
      <c r="C2" s="19"/>
      <c r="E2" s="60" t="s">
        <v>173</v>
      </c>
    </row>
    <row r="3" spans="1:13" s="19" customFormat="1" ht="3" customHeight="1" x14ac:dyDescent="0.3">
      <c r="A3" s="56"/>
      <c r="B3" s="14"/>
    </row>
    <row r="4" spans="1:13" s="24" customFormat="1" ht="4.5" customHeight="1" x14ac:dyDescent="0.3">
      <c r="A4" s="56"/>
      <c r="B4" s="19"/>
      <c r="C4" s="19"/>
    </row>
    <row r="5" spans="1:13" s="24" customFormat="1" ht="4.5" customHeight="1" x14ac:dyDescent="0.3">
      <c r="A5" s="56"/>
      <c r="B5" s="19"/>
      <c r="C5" s="19"/>
    </row>
    <row r="6" spans="1:13" s="24" customFormat="1" ht="15" customHeight="1" thickBot="1" x14ac:dyDescent="0.35">
      <c r="A6" s="56"/>
      <c r="B6" s="19"/>
      <c r="C6" s="19"/>
    </row>
    <row r="7" spans="1:13" ht="30" customHeight="1" thickBot="1" x14ac:dyDescent="0.35">
      <c r="E7" s="72"/>
      <c r="F7" s="26"/>
      <c r="G7" s="51">
        <v>2014</v>
      </c>
      <c r="H7" s="51">
        <v>2015</v>
      </c>
      <c r="I7" s="51">
        <v>2016</v>
      </c>
      <c r="J7" s="51">
        <v>2017</v>
      </c>
      <c r="K7" s="51">
        <v>2018</v>
      </c>
      <c r="L7" s="51">
        <v>2019</v>
      </c>
      <c r="M7" s="51">
        <v>2020</v>
      </c>
    </row>
    <row r="8" spans="1:13" ht="15" customHeight="1" thickBot="1" x14ac:dyDescent="0.35">
      <c r="E8" s="37" t="s">
        <v>0</v>
      </c>
      <c r="F8" s="88"/>
      <c r="G8" s="89"/>
      <c r="H8" s="90"/>
      <c r="I8" s="90"/>
      <c r="J8" s="90"/>
      <c r="K8" s="90"/>
      <c r="L8" s="90"/>
      <c r="M8" s="91"/>
    </row>
    <row r="9" spans="1:13" ht="15" customHeight="1" thickBot="1" x14ac:dyDescent="0.35">
      <c r="E9" s="33" t="s">
        <v>1</v>
      </c>
      <c r="F9" s="34"/>
      <c r="G9" s="87">
        <v>1558</v>
      </c>
      <c r="H9" s="82"/>
      <c r="I9" s="82"/>
      <c r="J9" s="82"/>
      <c r="K9" s="82"/>
      <c r="L9" s="82"/>
      <c r="M9" s="83"/>
    </row>
    <row r="10" spans="1:13" ht="15" customHeight="1" thickBot="1" x14ac:dyDescent="0.35">
      <c r="E10" s="33" t="s">
        <v>3</v>
      </c>
      <c r="F10" s="34"/>
      <c r="G10" s="87">
        <v>2009</v>
      </c>
      <c r="H10" s="82"/>
      <c r="I10" s="82"/>
      <c r="J10" s="82"/>
      <c r="K10" s="82"/>
      <c r="L10" s="82"/>
      <c r="M10" s="83"/>
    </row>
    <row r="11" spans="1:13" ht="15" customHeight="1" thickBot="1" x14ac:dyDescent="0.35">
      <c r="E11" s="110" t="s">
        <v>4</v>
      </c>
      <c r="F11" s="111"/>
      <c r="G11" s="112"/>
      <c r="H11" s="90"/>
      <c r="I11" s="90"/>
      <c r="J11" s="90"/>
      <c r="K11" s="90"/>
      <c r="L11" s="90"/>
      <c r="M11" s="91"/>
    </row>
    <row r="12" spans="1:13" ht="15" customHeight="1" thickBot="1" x14ac:dyDescent="0.4">
      <c r="B12" s="74"/>
      <c r="E12" s="52" t="s">
        <v>5</v>
      </c>
      <c r="F12" s="34"/>
      <c r="G12" s="86">
        <v>0.47</v>
      </c>
      <c r="H12" s="82"/>
      <c r="I12" s="82"/>
      <c r="J12" s="82"/>
      <c r="K12" s="82"/>
      <c r="L12" s="82"/>
      <c r="M12" s="83"/>
    </row>
    <row r="13" spans="1:13" ht="15" customHeight="1" thickBot="1" x14ac:dyDescent="0.4">
      <c r="B13" s="74"/>
      <c r="E13" s="33" t="s">
        <v>178</v>
      </c>
      <c r="F13" s="34"/>
      <c r="G13" s="86">
        <v>0.22</v>
      </c>
      <c r="H13" s="82"/>
      <c r="I13" s="82"/>
      <c r="J13" s="82"/>
      <c r="K13" s="82"/>
      <c r="L13" s="82"/>
      <c r="M13" s="83"/>
    </row>
    <row r="14" spans="1:13" ht="18.75" customHeight="1" thickBot="1" x14ac:dyDescent="0.4">
      <c r="B14" s="75" t="s">
        <v>181</v>
      </c>
      <c r="E14" s="33" t="s">
        <v>7</v>
      </c>
      <c r="F14" s="34"/>
      <c r="G14" s="86">
        <v>0.52</v>
      </c>
      <c r="H14" s="82"/>
      <c r="I14" s="82"/>
      <c r="J14" s="82"/>
      <c r="K14" s="82"/>
      <c r="L14" s="82"/>
      <c r="M14" s="83"/>
    </row>
    <row r="15" spans="1:13" ht="18.75" customHeight="1" thickBot="1" x14ac:dyDescent="0.4">
      <c r="B15" s="75" t="s">
        <v>182</v>
      </c>
      <c r="E15" s="33" t="s">
        <v>177</v>
      </c>
      <c r="F15" s="34"/>
      <c r="G15" s="86">
        <v>0.38</v>
      </c>
      <c r="H15" s="82"/>
      <c r="I15" s="82"/>
      <c r="J15" s="82"/>
      <c r="K15" s="82"/>
      <c r="L15" s="82"/>
      <c r="M15" s="83"/>
    </row>
    <row r="16" spans="1:13" ht="18.75" customHeight="1" thickBot="1" x14ac:dyDescent="0.4">
      <c r="B16" s="75" t="s">
        <v>174</v>
      </c>
      <c r="E16" s="33" t="s">
        <v>8</v>
      </c>
      <c r="F16" s="34"/>
      <c r="G16" s="86">
        <v>0.6</v>
      </c>
      <c r="H16" s="82"/>
      <c r="I16" s="82"/>
      <c r="J16" s="82"/>
      <c r="K16" s="82"/>
      <c r="L16" s="82"/>
      <c r="M16" s="83"/>
    </row>
    <row r="17" spans="2:13" ht="18.75" customHeight="1" thickBot="1" x14ac:dyDescent="0.4">
      <c r="B17" s="77" t="s">
        <v>183</v>
      </c>
      <c r="E17" s="33" t="s">
        <v>9</v>
      </c>
      <c r="F17" s="34"/>
      <c r="G17" s="86">
        <v>0.47</v>
      </c>
      <c r="H17" s="82"/>
      <c r="I17" s="82"/>
      <c r="J17" s="82"/>
      <c r="K17" s="82"/>
      <c r="L17" s="82"/>
      <c r="M17" s="83"/>
    </row>
    <row r="18" spans="2:13" ht="15" customHeight="1" thickBot="1" x14ac:dyDescent="0.4">
      <c r="B18" s="74"/>
      <c r="E18" s="33" t="s">
        <v>10</v>
      </c>
      <c r="F18" s="34"/>
      <c r="G18" s="86">
        <v>0.72</v>
      </c>
      <c r="H18" s="82"/>
      <c r="I18" s="82"/>
      <c r="J18" s="82"/>
      <c r="K18" s="82"/>
      <c r="L18" s="82"/>
      <c r="M18" s="83"/>
    </row>
    <row r="19" spans="2:13" ht="15" customHeight="1" thickBot="1" x14ac:dyDescent="0.4">
      <c r="B19" s="76"/>
      <c r="E19" s="110" t="s">
        <v>11</v>
      </c>
      <c r="F19" s="111"/>
      <c r="G19" s="112"/>
      <c r="H19" s="90"/>
      <c r="I19" s="90"/>
      <c r="J19" s="90"/>
      <c r="K19" s="90"/>
      <c r="L19" s="90"/>
      <c r="M19" s="91"/>
    </row>
    <row r="20" spans="2:13" ht="15" customHeight="1" thickBot="1" x14ac:dyDescent="0.35">
      <c r="B20" s="15"/>
      <c r="E20" s="52" t="s">
        <v>12</v>
      </c>
      <c r="F20" s="34"/>
      <c r="G20" s="86">
        <v>0.39</v>
      </c>
      <c r="H20" s="82"/>
      <c r="I20" s="82"/>
      <c r="J20" s="82"/>
      <c r="K20" s="82"/>
      <c r="L20" s="82"/>
      <c r="M20" s="83"/>
    </row>
    <row r="21" spans="2:13" ht="15" customHeight="1" thickBot="1" x14ac:dyDescent="0.35">
      <c r="B21" s="16"/>
      <c r="E21" s="52" t="s">
        <v>14</v>
      </c>
      <c r="F21" s="34"/>
      <c r="G21" s="86">
        <v>0.35</v>
      </c>
      <c r="H21" s="82"/>
      <c r="I21" s="82"/>
      <c r="J21" s="82"/>
      <c r="K21" s="82"/>
      <c r="L21" s="82"/>
      <c r="M21" s="83"/>
    </row>
    <row r="22" spans="2:13" ht="15" customHeight="1" thickBot="1" x14ac:dyDescent="0.35">
      <c r="B22" s="17"/>
      <c r="E22" s="110" t="s">
        <v>15</v>
      </c>
      <c r="F22" s="111"/>
      <c r="G22" s="112"/>
      <c r="H22" s="90"/>
      <c r="I22" s="90"/>
      <c r="J22" s="90"/>
      <c r="K22" s="90"/>
      <c r="L22" s="90"/>
      <c r="M22" s="91"/>
    </row>
    <row r="23" spans="2:13" ht="15" customHeight="1" thickBot="1" x14ac:dyDescent="0.35">
      <c r="B23" s="16"/>
      <c r="E23" s="52" t="s">
        <v>16</v>
      </c>
      <c r="F23" s="34"/>
      <c r="G23" s="85">
        <v>81</v>
      </c>
      <c r="H23" s="79">
        <f>$G23*inflatie15</f>
        <v>81</v>
      </c>
      <c r="I23" s="79">
        <f>$G23*inflatie16</f>
        <v>81</v>
      </c>
      <c r="J23" s="79">
        <f>$G23*inflatie17</f>
        <v>81</v>
      </c>
      <c r="K23" s="79">
        <f>$G23*inflatie18</f>
        <v>81</v>
      </c>
      <c r="L23" s="79">
        <f>$G23*inflatie19</f>
        <v>81</v>
      </c>
      <c r="M23" s="79">
        <f>$G23*inflatie20</f>
        <v>81</v>
      </c>
    </row>
    <row r="24" spans="2:13" ht="15" customHeight="1" thickBot="1" x14ac:dyDescent="0.35">
      <c r="E24" s="33" t="s">
        <v>209</v>
      </c>
      <c r="F24" s="34"/>
      <c r="G24" s="85">
        <v>116</v>
      </c>
      <c r="H24" s="79">
        <f>$G24*inflatie15</f>
        <v>116</v>
      </c>
      <c r="I24" s="79">
        <f>$G24*inflatie16</f>
        <v>116</v>
      </c>
      <c r="J24" s="79">
        <f>$G24*inflatie17</f>
        <v>116</v>
      </c>
      <c r="K24" s="79">
        <f>$G24*inflatie18</f>
        <v>116</v>
      </c>
      <c r="L24" s="79">
        <f>$G24*inflatie19</f>
        <v>116</v>
      </c>
      <c r="M24" s="79">
        <f>$G24*inflatie20</f>
        <v>116</v>
      </c>
    </row>
    <row r="25" spans="2:13" ht="15" customHeight="1" thickBot="1" x14ac:dyDescent="0.35">
      <c r="E25" s="33" t="s">
        <v>190</v>
      </c>
      <c r="F25" s="34"/>
      <c r="G25" s="85">
        <v>79</v>
      </c>
      <c r="H25" s="79">
        <f>$G25*inflatie15</f>
        <v>79</v>
      </c>
      <c r="I25" s="79">
        <f>$G25*inflatie16</f>
        <v>79</v>
      </c>
      <c r="J25" s="79">
        <f>$G25*inflatie17</f>
        <v>79</v>
      </c>
      <c r="K25" s="79">
        <f>$G25*inflatie18</f>
        <v>79</v>
      </c>
      <c r="L25" s="79">
        <f>$G25*inflatie19</f>
        <v>79</v>
      </c>
      <c r="M25" s="79">
        <f>$G25*inflatie20</f>
        <v>79</v>
      </c>
    </row>
    <row r="26" spans="2:13" ht="15" customHeight="1" thickBot="1" x14ac:dyDescent="0.35">
      <c r="E26" s="33" t="s">
        <v>191</v>
      </c>
      <c r="F26" s="34"/>
      <c r="G26" s="85">
        <v>113</v>
      </c>
      <c r="H26" s="79">
        <f>$G26*inflatie15</f>
        <v>113</v>
      </c>
      <c r="I26" s="79">
        <f>$G26*inflatie16</f>
        <v>113</v>
      </c>
      <c r="J26" s="79">
        <f>$G26*inflatie17</f>
        <v>113</v>
      </c>
      <c r="K26" s="79">
        <f>$G26*inflatie18</f>
        <v>113</v>
      </c>
      <c r="L26" s="79">
        <f>$G26*inflatie19</f>
        <v>113</v>
      </c>
      <c r="M26" s="79">
        <f>$G26*inflatie20</f>
        <v>113</v>
      </c>
    </row>
    <row r="27" spans="2:13" ht="15" customHeight="1" thickBot="1" x14ac:dyDescent="0.35">
      <c r="E27" s="110" t="s">
        <v>18</v>
      </c>
      <c r="F27" s="111"/>
      <c r="G27" s="112"/>
      <c r="H27" s="90"/>
      <c r="I27" s="90"/>
      <c r="J27" s="90"/>
      <c r="K27" s="90"/>
      <c r="L27" s="90"/>
      <c r="M27" s="91"/>
    </row>
    <row r="28" spans="2:13" ht="15" customHeight="1" thickBot="1" x14ac:dyDescent="0.35">
      <c r="E28" s="52" t="s">
        <v>19</v>
      </c>
      <c r="F28" s="34"/>
      <c r="G28" s="52" t="s">
        <v>20</v>
      </c>
      <c r="H28" s="82"/>
      <c r="I28" s="82"/>
      <c r="J28" s="82"/>
      <c r="K28" s="82"/>
      <c r="L28" s="82"/>
      <c r="M28" s="83"/>
    </row>
    <row r="29" spans="2:13" ht="15" customHeight="1" thickBot="1" x14ac:dyDescent="0.35">
      <c r="E29" s="33" t="s">
        <v>22</v>
      </c>
      <c r="F29" s="34"/>
      <c r="G29" s="52" t="s">
        <v>23</v>
      </c>
      <c r="H29" s="82"/>
      <c r="I29" s="82"/>
      <c r="J29" s="82"/>
      <c r="K29" s="82"/>
      <c r="L29" s="82"/>
      <c r="M29" s="83"/>
    </row>
    <row r="30" spans="2:13" ht="15" customHeight="1" thickBot="1" x14ac:dyDescent="0.35">
      <c r="E30" s="30" t="s">
        <v>24</v>
      </c>
      <c r="F30" s="38"/>
      <c r="G30" s="92">
        <v>4.2000000000000003E-2</v>
      </c>
      <c r="H30" s="93"/>
      <c r="I30" s="93"/>
      <c r="J30" s="93"/>
      <c r="K30" s="93"/>
      <c r="L30" s="93"/>
      <c r="M30" s="94"/>
    </row>
    <row r="31" spans="2:13" ht="15" customHeight="1" thickBot="1" x14ac:dyDescent="0.35">
      <c r="E31" s="95" t="s">
        <v>26</v>
      </c>
      <c r="F31" s="38"/>
      <c r="G31" s="96">
        <v>0.05</v>
      </c>
      <c r="H31" s="93"/>
      <c r="I31" s="93"/>
      <c r="J31" s="93"/>
      <c r="K31" s="93"/>
      <c r="L31" s="93"/>
      <c r="M31" s="94"/>
    </row>
    <row r="32" spans="2:13" ht="15" customHeight="1" thickBot="1" x14ac:dyDescent="0.35">
      <c r="E32" s="95" t="s">
        <v>28</v>
      </c>
      <c r="F32" s="38"/>
      <c r="G32" s="96">
        <v>0.06</v>
      </c>
      <c r="H32" s="93"/>
      <c r="I32" s="93"/>
      <c r="J32" s="93"/>
      <c r="K32" s="93"/>
      <c r="L32" s="93"/>
      <c r="M32" s="94"/>
    </row>
    <row r="33" spans="5:13" ht="15" customHeight="1" thickBot="1" x14ac:dyDescent="0.35">
      <c r="E33" s="30" t="s">
        <v>30</v>
      </c>
      <c r="F33" s="38"/>
      <c r="G33" s="96">
        <v>0.38</v>
      </c>
      <c r="H33" s="93"/>
      <c r="I33" s="93"/>
      <c r="J33" s="93"/>
      <c r="K33" s="93"/>
      <c r="L33" s="93"/>
      <c r="M33" s="94"/>
    </row>
    <row r="34" spans="5:13" ht="15" customHeight="1" thickBot="1" x14ac:dyDescent="0.35">
      <c r="E34" s="95" t="s">
        <v>32</v>
      </c>
      <c r="F34" s="38"/>
      <c r="G34" s="96">
        <v>0.44</v>
      </c>
      <c r="H34" s="93"/>
      <c r="I34" s="93"/>
      <c r="J34" s="93"/>
      <c r="K34" s="93"/>
      <c r="L34" s="93"/>
      <c r="M34" s="94"/>
    </row>
    <row r="35" spans="5:13" ht="15" customHeight="1" thickBot="1" x14ac:dyDescent="0.35">
      <c r="E35" s="110" t="s">
        <v>33</v>
      </c>
      <c r="F35" s="111"/>
      <c r="G35" s="114"/>
      <c r="H35" s="90"/>
      <c r="I35" s="90"/>
      <c r="J35" s="90"/>
      <c r="K35" s="90"/>
      <c r="L35" s="90"/>
      <c r="M35" s="91"/>
    </row>
    <row r="36" spans="5:13" ht="15" customHeight="1" thickBot="1" x14ac:dyDescent="0.35">
      <c r="E36" s="52" t="s">
        <v>34</v>
      </c>
      <c r="F36" s="34"/>
      <c r="G36" s="54">
        <v>443</v>
      </c>
      <c r="H36" s="79">
        <f t="shared" ref="H36:H44" si="0">$G36*inflatie15</f>
        <v>443</v>
      </c>
      <c r="I36" s="79">
        <f t="shared" ref="I36:I44" si="1">$G36*inflatie16</f>
        <v>443</v>
      </c>
      <c r="J36" s="79">
        <f t="shared" ref="J36:J44" si="2">$G36*inflatie17</f>
        <v>443</v>
      </c>
      <c r="K36" s="79">
        <f t="shared" ref="K36:K44" si="3">$G36*inflatie18</f>
        <v>443</v>
      </c>
      <c r="L36" s="79">
        <f t="shared" ref="L36:L44" si="4">$G36*inflatie19</f>
        <v>443</v>
      </c>
      <c r="M36" s="79">
        <f t="shared" ref="M36:M44" si="5">$G36*inflatie20</f>
        <v>443</v>
      </c>
    </row>
    <row r="37" spans="5:13" ht="15" customHeight="1" thickBot="1" x14ac:dyDescent="0.35">
      <c r="E37" s="33" t="s">
        <v>36</v>
      </c>
      <c r="F37" s="34"/>
      <c r="G37" s="54">
        <v>642</v>
      </c>
      <c r="H37" s="79">
        <f t="shared" si="0"/>
        <v>642</v>
      </c>
      <c r="I37" s="79">
        <f t="shared" si="1"/>
        <v>642</v>
      </c>
      <c r="J37" s="79">
        <f t="shared" si="2"/>
        <v>642</v>
      </c>
      <c r="K37" s="79">
        <f t="shared" si="3"/>
        <v>642</v>
      </c>
      <c r="L37" s="79">
        <f t="shared" si="4"/>
        <v>642</v>
      </c>
      <c r="M37" s="79">
        <f t="shared" si="5"/>
        <v>642</v>
      </c>
    </row>
    <row r="38" spans="5:13" ht="15" customHeight="1" thickBot="1" x14ac:dyDescent="0.35">
      <c r="E38" s="33" t="s">
        <v>37</v>
      </c>
      <c r="F38" s="34"/>
      <c r="G38" s="54">
        <v>476</v>
      </c>
      <c r="H38" s="79">
        <f t="shared" si="0"/>
        <v>476</v>
      </c>
      <c r="I38" s="79">
        <f t="shared" si="1"/>
        <v>476</v>
      </c>
      <c r="J38" s="79">
        <f t="shared" si="2"/>
        <v>476</v>
      </c>
      <c r="K38" s="79">
        <f t="shared" si="3"/>
        <v>476</v>
      </c>
      <c r="L38" s="79">
        <f t="shared" si="4"/>
        <v>476</v>
      </c>
      <c r="M38" s="79">
        <f t="shared" si="5"/>
        <v>476</v>
      </c>
    </row>
    <row r="39" spans="5:13" ht="15" customHeight="1" thickBot="1" x14ac:dyDescent="0.35">
      <c r="E39" s="33" t="s">
        <v>38</v>
      </c>
      <c r="F39" s="34"/>
      <c r="G39" s="54">
        <v>405</v>
      </c>
      <c r="H39" s="79">
        <f t="shared" si="0"/>
        <v>405</v>
      </c>
      <c r="I39" s="79">
        <f t="shared" si="1"/>
        <v>405</v>
      </c>
      <c r="J39" s="79">
        <f t="shared" si="2"/>
        <v>405</v>
      </c>
      <c r="K39" s="79">
        <f t="shared" si="3"/>
        <v>405</v>
      </c>
      <c r="L39" s="79">
        <f t="shared" si="4"/>
        <v>405</v>
      </c>
      <c r="M39" s="79">
        <f t="shared" si="5"/>
        <v>405</v>
      </c>
    </row>
    <row r="40" spans="5:13" ht="15" customHeight="1" thickBot="1" x14ac:dyDescent="0.35">
      <c r="E40" s="33" t="s">
        <v>39</v>
      </c>
      <c r="F40" s="34"/>
      <c r="G40" s="54">
        <v>395</v>
      </c>
      <c r="H40" s="79">
        <f t="shared" si="0"/>
        <v>395</v>
      </c>
      <c r="I40" s="79">
        <f t="shared" si="1"/>
        <v>395</v>
      </c>
      <c r="J40" s="79">
        <f t="shared" si="2"/>
        <v>395</v>
      </c>
      <c r="K40" s="79">
        <f t="shared" si="3"/>
        <v>395</v>
      </c>
      <c r="L40" s="79">
        <f t="shared" si="4"/>
        <v>395</v>
      </c>
      <c r="M40" s="79">
        <f t="shared" si="5"/>
        <v>395</v>
      </c>
    </row>
    <row r="41" spans="5:13" ht="15" customHeight="1" thickBot="1" x14ac:dyDescent="0.35">
      <c r="E41" s="33" t="s">
        <v>40</v>
      </c>
      <c r="F41" s="34"/>
      <c r="G41" s="54">
        <v>627</v>
      </c>
      <c r="H41" s="79">
        <f t="shared" si="0"/>
        <v>627</v>
      </c>
      <c r="I41" s="79">
        <f t="shared" si="1"/>
        <v>627</v>
      </c>
      <c r="J41" s="79">
        <f t="shared" si="2"/>
        <v>627</v>
      </c>
      <c r="K41" s="79">
        <f t="shared" si="3"/>
        <v>627</v>
      </c>
      <c r="L41" s="79">
        <f t="shared" si="4"/>
        <v>627</v>
      </c>
      <c r="M41" s="79">
        <f t="shared" si="5"/>
        <v>627</v>
      </c>
    </row>
    <row r="42" spans="5:13" ht="15" customHeight="1" thickBot="1" x14ac:dyDescent="0.35">
      <c r="E42" s="33" t="s">
        <v>41</v>
      </c>
      <c r="F42" s="34"/>
      <c r="G42" s="54">
        <v>636</v>
      </c>
      <c r="H42" s="79">
        <f t="shared" si="0"/>
        <v>636</v>
      </c>
      <c r="I42" s="79">
        <f t="shared" si="1"/>
        <v>636</v>
      </c>
      <c r="J42" s="79">
        <f t="shared" si="2"/>
        <v>636</v>
      </c>
      <c r="K42" s="79">
        <f t="shared" si="3"/>
        <v>636</v>
      </c>
      <c r="L42" s="79">
        <f t="shared" si="4"/>
        <v>636</v>
      </c>
      <c r="M42" s="79">
        <f t="shared" si="5"/>
        <v>636</v>
      </c>
    </row>
    <row r="43" spans="5:13" ht="15" customHeight="1" thickBot="1" x14ac:dyDescent="0.35">
      <c r="E43" s="33" t="s">
        <v>159</v>
      </c>
      <c r="F43" s="34"/>
      <c r="G43" s="54">
        <v>1186</v>
      </c>
      <c r="H43" s="79">
        <f t="shared" si="0"/>
        <v>1186</v>
      </c>
      <c r="I43" s="79">
        <f t="shared" si="1"/>
        <v>1186</v>
      </c>
      <c r="J43" s="79">
        <f t="shared" si="2"/>
        <v>1186</v>
      </c>
      <c r="K43" s="79">
        <f t="shared" si="3"/>
        <v>1186</v>
      </c>
      <c r="L43" s="79">
        <f t="shared" si="4"/>
        <v>1186</v>
      </c>
      <c r="M43" s="79">
        <f t="shared" si="5"/>
        <v>1186</v>
      </c>
    </row>
    <row r="44" spans="5:13" ht="15" customHeight="1" thickBot="1" x14ac:dyDescent="0.35">
      <c r="E44" s="33" t="s">
        <v>158</v>
      </c>
      <c r="F44" s="34"/>
      <c r="G44" s="54">
        <v>2015</v>
      </c>
      <c r="H44" s="79">
        <f t="shared" si="0"/>
        <v>2015</v>
      </c>
      <c r="I44" s="79">
        <f t="shared" si="1"/>
        <v>2015</v>
      </c>
      <c r="J44" s="79">
        <f t="shared" si="2"/>
        <v>2015</v>
      </c>
      <c r="K44" s="79">
        <f t="shared" si="3"/>
        <v>2015</v>
      </c>
      <c r="L44" s="79">
        <f t="shared" si="4"/>
        <v>2015</v>
      </c>
      <c r="M44" s="79">
        <f t="shared" si="5"/>
        <v>2015</v>
      </c>
    </row>
    <row r="45" spans="5:13" ht="15" customHeight="1" thickBot="1" x14ac:dyDescent="0.35">
      <c r="E45" s="110" t="s">
        <v>42</v>
      </c>
      <c r="F45" s="111"/>
      <c r="G45" s="111"/>
      <c r="H45" s="90"/>
      <c r="I45" s="90"/>
      <c r="J45" s="90"/>
      <c r="K45" s="90"/>
      <c r="L45" s="90"/>
      <c r="M45" s="91"/>
    </row>
    <row r="46" spans="5:13" ht="15" customHeight="1" thickBot="1" x14ac:dyDescent="0.35">
      <c r="E46" s="53" t="s">
        <v>43</v>
      </c>
      <c r="F46" s="34"/>
      <c r="G46" s="54">
        <v>80</v>
      </c>
      <c r="H46" s="79">
        <f t="shared" ref="H46:H53" si="6">$G46*inflatie15</f>
        <v>80</v>
      </c>
      <c r="I46" s="79">
        <f t="shared" ref="I46:I53" si="7">$G46*inflatie16</f>
        <v>80</v>
      </c>
      <c r="J46" s="79">
        <f t="shared" ref="J46:J53" si="8">$G46*inflatie17</f>
        <v>80</v>
      </c>
      <c r="K46" s="79">
        <f t="shared" ref="K46:K53" si="9">$G46*inflatie18</f>
        <v>80</v>
      </c>
      <c r="L46" s="79">
        <f t="shared" ref="L46:L53" si="10">$G46*inflatie19</f>
        <v>80</v>
      </c>
      <c r="M46" s="79">
        <f t="shared" ref="M46:M53" si="11">$G46*inflatie20</f>
        <v>80</v>
      </c>
    </row>
    <row r="47" spans="5:13" ht="15" customHeight="1" thickBot="1" x14ac:dyDescent="0.35">
      <c r="E47" s="53" t="s">
        <v>45</v>
      </c>
      <c r="F47" s="34"/>
      <c r="G47" s="54">
        <v>163</v>
      </c>
      <c r="H47" s="79">
        <f t="shared" si="6"/>
        <v>163</v>
      </c>
      <c r="I47" s="79">
        <f t="shared" si="7"/>
        <v>163</v>
      </c>
      <c r="J47" s="79">
        <f t="shared" si="8"/>
        <v>163</v>
      </c>
      <c r="K47" s="79">
        <f t="shared" si="9"/>
        <v>163</v>
      </c>
      <c r="L47" s="79">
        <f t="shared" si="10"/>
        <v>163</v>
      </c>
      <c r="M47" s="79">
        <f t="shared" si="11"/>
        <v>163</v>
      </c>
    </row>
    <row r="48" spans="5:13" ht="15" customHeight="1" thickBot="1" x14ac:dyDescent="0.35">
      <c r="E48" s="53" t="s">
        <v>46</v>
      </c>
      <c r="F48" s="34"/>
      <c r="G48" s="54">
        <v>91</v>
      </c>
      <c r="H48" s="79">
        <f t="shared" si="6"/>
        <v>91</v>
      </c>
      <c r="I48" s="79">
        <f t="shared" si="7"/>
        <v>91</v>
      </c>
      <c r="J48" s="79">
        <f t="shared" si="8"/>
        <v>91</v>
      </c>
      <c r="K48" s="79">
        <f t="shared" si="9"/>
        <v>91</v>
      </c>
      <c r="L48" s="79">
        <f t="shared" si="10"/>
        <v>91</v>
      </c>
      <c r="M48" s="79">
        <f t="shared" si="11"/>
        <v>91</v>
      </c>
    </row>
    <row r="49" spans="5:13" ht="15" customHeight="1" thickBot="1" x14ac:dyDescent="0.35">
      <c r="E49" s="53" t="s">
        <v>47</v>
      </c>
      <c r="F49" s="34"/>
      <c r="G49" s="54">
        <v>73</v>
      </c>
      <c r="H49" s="79">
        <f t="shared" si="6"/>
        <v>73</v>
      </c>
      <c r="I49" s="79">
        <f t="shared" si="7"/>
        <v>73</v>
      </c>
      <c r="J49" s="79">
        <f t="shared" si="8"/>
        <v>73</v>
      </c>
      <c r="K49" s="79">
        <f t="shared" si="9"/>
        <v>73</v>
      </c>
      <c r="L49" s="79">
        <f t="shared" si="10"/>
        <v>73</v>
      </c>
      <c r="M49" s="79">
        <f t="shared" si="11"/>
        <v>73</v>
      </c>
    </row>
    <row r="50" spans="5:13" ht="15" customHeight="1" thickBot="1" x14ac:dyDescent="0.35">
      <c r="E50" s="53" t="s">
        <v>48</v>
      </c>
      <c r="F50" s="34"/>
      <c r="G50" s="54">
        <v>99</v>
      </c>
      <c r="H50" s="79">
        <f t="shared" si="6"/>
        <v>99</v>
      </c>
      <c r="I50" s="79">
        <f t="shared" si="7"/>
        <v>99</v>
      </c>
      <c r="J50" s="79">
        <f t="shared" si="8"/>
        <v>99</v>
      </c>
      <c r="K50" s="79">
        <f t="shared" si="9"/>
        <v>99</v>
      </c>
      <c r="L50" s="79">
        <f t="shared" si="10"/>
        <v>99</v>
      </c>
      <c r="M50" s="79">
        <f t="shared" si="11"/>
        <v>99</v>
      </c>
    </row>
    <row r="51" spans="5:13" ht="15" customHeight="1" thickBot="1" x14ac:dyDescent="0.35">
      <c r="E51" s="53" t="s">
        <v>49</v>
      </c>
      <c r="F51" s="34"/>
      <c r="G51" s="54">
        <v>101</v>
      </c>
      <c r="H51" s="79">
        <f t="shared" si="6"/>
        <v>101</v>
      </c>
      <c r="I51" s="79">
        <f t="shared" si="7"/>
        <v>101</v>
      </c>
      <c r="J51" s="79">
        <f t="shared" si="8"/>
        <v>101</v>
      </c>
      <c r="K51" s="79">
        <f t="shared" si="9"/>
        <v>101</v>
      </c>
      <c r="L51" s="79">
        <f t="shared" si="10"/>
        <v>101</v>
      </c>
      <c r="M51" s="79">
        <f t="shared" si="11"/>
        <v>101</v>
      </c>
    </row>
    <row r="52" spans="5:13" ht="15" customHeight="1" thickBot="1" x14ac:dyDescent="0.35">
      <c r="E52" s="53" t="s">
        <v>50</v>
      </c>
      <c r="F52" s="34"/>
      <c r="G52" s="54">
        <v>132</v>
      </c>
      <c r="H52" s="79">
        <f t="shared" si="6"/>
        <v>132</v>
      </c>
      <c r="I52" s="79">
        <f t="shared" si="7"/>
        <v>132</v>
      </c>
      <c r="J52" s="79">
        <f t="shared" si="8"/>
        <v>132</v>
      </c>
      <c r="K52" s="79">
        <f t="shared" si="9"/>
        <v>132</v>
      </c>
      <c r="L52" s="79">
        <f t="shared" si="10"/>
        <v>132</v>
      </c>
      <c r="M52" s="79">
        <f t="shared" si="11"/>
        <v>132</v>
      </c>
    </row>
    <row r="53" spans="5:13" ht="15" customHeight="1" thickBot="1" x14ac:dyDescent="0.35">
      <c r="E53" s="95" t="s">
        <v>51</v>
      </c>
      <c r="F53" s="38"/>
      <c r="G53" s="97">
        <v>259</v>
      </c>
      <c r="H53" s="98">
        <f t="shared" si="6"/>
        <v>259</v>
      </c>
      <c r="I53" s="98">
        <f t="shared" si="7"/>
        <v>259</v>
      </c>
      <c r="J53" s="98">
        <f t="shared" si="8"/>
        <v>259</v>
      </c>
      <c r="K53" s="98">
        <f t="shared" si="9"/>
        <v>259</v>
      </c>
      <c r="L53" s="98">
        <f t="shared" si="10"/>
        <v>259</v>
      </c>
      <c r="M53" s="98">
        <f t="shared" si="11"/>
        <v>259</v>
      </c>
    </row>
    <row r="54" spans="5:13" ht="15" customHeight="1" thickBot="1" x14ac:dyDescent="0.35">
      <c r="E54" s="110" t="s">
        <v>53</v>
      </c>
      <c r="F54" s="111"/>
      <c r="G54" s="111"/>
      <c r="H54" s="90"/>
      <c r="I54" s="90"/>
      <c r="J54" s="90"/>
      <c r="K54" s="90"/>
      <c r="L54" s="90"/>
      <c r="M54" s="91"/>
    </row>
    <row r="55" spans="5:13" ht="15" customHeight="1" thickBot="1" x14ac:dyDescent="0.35">
      <c r="E55" s="52" t="s">
        <v>54</v>
      </c>
      <c r="F55" s="34"/>
      <c r="G55" s="54">
        <v>515</v>
      </c>
      <c r="H55" s="79">
        <f>$G55*inflatie15</f>
        <v>515</v>
      </c>
      <c r="I55" s="79">
        <f>$G55*inflatie16</f>
        <v>515</v>
      </c>
      <c r="J55" s="79">
        <f>$G55*inflatie17</f>
        <v>515</v>
      </c>
      <c r="K55" s="79">
        <f>$G55*inflatie18</f>
        <v>515</v>
      </c>
      <c r="L55" s="79">
        <f>$G55*inflatie19</f>
        <v>515</v>
      </c>
      <c r="M55" s="79">
        <f>$G55*inflatie20</f>
        <v>515</v>
      </c>
    </row>
    <row r="56" spans="5:13" ht="15" customHeight="1" thickBot="1" x14ac:dyDescent="0.35">
      <c r="E56" s="33" t="s">
        <v>56</v>
      </c>
      <c r="F56" s="34"/>
      <c r="G56" s="54">
        <v>272</v>
      </c>
      <c r="H56" s="79">
        <f>$G56*inflatie15</f>
        <v>272</v>
      </c>
      <c r="I56" s="79">
        <f>$G56*inflatie16</f>
        <v>272</v>
      </c>
      <c r="J56" s="79">
        <f>$G56*inflatie17</f>
        <v>272</v>
      </c>
      <c r="K56" s="79">
        <f>$G56*inflatie18</f>
        <v>272</v>
      </c>
      <c r="L56" s="79">
        <f>$G56*inflatie19</f>
        <v>272</v>
      </c>
      <c r="M56" s="79">
        <f>$G56*inflatie20</f>
        <v>272</v>
      </c>
    </row>
    <row r="57" spans="5:13" ht="15" customHeight="1" thickBot="1" x14ac:dyDescent="0.35">
      <c r="E57" s="33" t="s">
        <v>57</v>
      </c>
      <c r="F57" s="34"/>
      <c r="G57" s="54">
        <v>613</v>
      </c>
      <c r="H57" s="79">
        <f>$G57*inflatie15</f>
        <v>613</v>
      </c>
      <c r="I57" s="79">
        <f>$G57*inflatie16</f>
        <v>613</v>
      </c>
      <c r="J57" s="79">
        <f>$G57*inflatie17</f>
        <v>613</v>
      </c>
      <c r="K57" s="79">
        <f>$G57*inflatie18</f>
        <v>613</v>
      </c>
      <c r="L57" s="79">
        <f>$G57*inflatie19</f>
        <v>613</v>
      </c>
      <c r="M57" s="79">
        <f>$G57*inflatie20</f>
        <v>613</v>
      </c>
    </row>
    <row r="58" spans="5:13" ht="15" customHeight="1" thickBot="1" x14ac:dyDescent="0.35">
      <c r="E58" s="110" t="s">
        <v>58</v>
      </c>
      <c r="F58" s="111"/>
      <c r="G58" s="111"/>
      <c r="H58" s="90"/>
      <c r="I58" s="90"/>
      <c r="J58" s="90"/>
      <c r="K58" s="90"/>
      <c r="L58" s="90"/>
      <c r="M58" s="91"/>
    </row>
    <row r="59" spans="5:13" ht="15" customHeight="1" thickBot="1" x14ac:dyDescent="0.35">
      <c r="E59" s="52" t="s">
        <v>59</v>
      </c>
      <c r="F59" s="34"/>
      <c r="G59" s="54">
        <v>206</v>
      </c>
      <c r="H59" s="79">
        <f t="shared" ref="H59:H73" si="12">$G59*inflatie15</f>
        <v>206</v>
      </c>
      <c r="I59" s="79">
        <f t="shared" ref="I59:I73" si="13">$G59*inflatie16</f>
        <v>206</v>
      </c>
      <c r="J59" s="79">
        <f t="shared" ref="J59:J73" si="14">$G59*inflatie17</f>
        <v>206</v>
      </c>
      <c r="K59" s="79">
        <f t="shared" ref="K59:K73" si="15">$G59*inflatie18</f>
        <v>206</v>
      </c>
      <c r="L59" s="79">
        <f t="shared" ref="L59:L73" si="16">$G59*inflatie19</f>
        <v>206</v>
      </c>
      <c r="M59" s="79">
        <f t="shared" ref="M59:M73" si="17">$G59*inflatie20</f>
        <v>206</v>
      </c>
    </row>
    <row r="60" spans="5:13" ht="15" customHeight="1" thickBot="1" x14ac:dyDescent="0.35">
      <c r="E60" s="33" t="s">
        <v>61</v>
      </c>
      <c r="F60" s="34"/>
      <c r="G60" s="54">
        <v>229</v>
      </c>
      <c r="H60" s="79">
        <f t="shared" si="12"/>
        <v>229</v>
      </c>
      <c r="I60" s="79">
        <f t="shared" si="13"/>
        <v>229</v>
      </c>
      <c r="J60" s="79">
        <f t="shared" si="14"/>
        <v>229</v>
      </c>
      <c r="K60" s="79">
        <f t="shared" si="15"/>
        <v>229</v>
      </c>
      <c r="L60" s="79">
        <f t="shared" si="16"/>
        <v>229</v>
      </c>
      <c r="M60" s="79">
        <f t="shared" si="17"/>
        <v>229</v>
      </c>
    </row>
    <row r="61" spans="5:13" ht="15" customHeight="1" thickBot="1" x14ac:dyDescent="0.35">
      <c r="E61" s="33" t="s">
        <v>62</v>
      </c>
      <c r="F61" s="34"/>
      <c r="G61" s="54">
        <v>215</v>
      </c>
      <c r="H61" s="79">
        <f t="shared" si="12"/>
        <v>215</v>
      </c>
      <c r="I61" s="79">
        <f t="shared" si="13"/>
        <v>215</v>
      </c>
      <c r="J61" s="79">
        <f t="shared" si="14"/>
        <v>215</v>
      </c>
      <c r="K61" s="79">
        <f t="shared" si="15"/>
        <v>215</v>
      </c>
      <c r="L61" s="79">
        <f t="shared" si="16"/>
        <v>215</v>
      </c>
      <c r="M61" s="79">
        <f t="shared" si="17"/>
        <v>215</v>
      </c>
    </row>
    <row r="62" spans="5:13" ht="15" customHeight="1" thickBot="1" x14ac:dyDescent="0.35">
      <c r="E62" s="33" t="s">
        <v>63</v>
      </c>
      <c r="F62" s="34"/>
      <c r="G62" s="54">
        <v>129</v>
      </c>
      <c r="H62" s="79">
        <f t="shared" si="12"/>
        <v>129</v>
      </c>
      <c r="I62" s="79">
        <f t="shared" si="13"/>
        <v>129</v>
      </c>
      <c r="J62" s="79">
        <f t="shared" si="14"/>
        <v>129</v>
      </c>
      <c r="K62" s="79">
        <f t="shared" si="15"/>
        <v>129</v>
      </c>
      <c r="L62" s="79">
        <f t="shared" si="16"/>
        <v>129</v>
      </c>
      <c r="M62" s="79">
        <f t="shared" si="17"/>
        <v>129</v>
      </c>
    </row>
    <row r="63" spans="5:13" ht="15" customHeight="1" thickBot="1" x14ac:dyDescent="0.35">
      <c r="E63" s="33" t="s">
        <v>64</v>
      </c>
      <c r="F63" s="34"/>
      <c r="G63" s="54">
        <v>145</v>
      </c>
      <c r="H63" s="79">
        <f t="shared" si="12"/>
        <v>145</v>
      </c>
      <c r="I63" s="79">
        <f t="shared" si="13"/>
        <v>145</v>
      </c>
      <c r="J63" s="79">
        <f t="shared" si="14"/>
        <v>145</v>
      </c>
      <c r="K63" s="79">
        <f t="shared" si="15"/>
        <v>145</v>
      </c>
      <c r="L63" s="79">
        <f t="shared" si="16"/>
        <v>145</v>
      </c>
      <c r="M63" s="79">
        <f t="shared" si="17"/>
        <v>145</v>
      </c>
    </row>
    <row r="64" spans="5:13" ht="15" customHeight="1" thickBot="1" x14ac:dyDescent="0.35">
      <c r="E64" s="33" t="s">
        <v>65</v>
      </c>
      <c r="F64" s="34"/>
      <c r="G64" s="54">
        <v>140</v>
      </c>
      <c r="H64" s="79">
        <f t="shared" si="12"/>
        <v>140</v>
      </c>
      <c r="I64" s="79">
        <f t="shared" si="13"/>
        <v>140</v>
      </c>
      <c r="J64" s="79">
        <f t="shared" si="14"/>
        <v>140</v>
      </c>
      <c r="K64" s="79">
        <f t="shared" si="15"/>
        <v>140</v>
      </c>
      <c r="L64" s="79">
        <f t="shared" si="16"/>
        <v>140</v>
      </c>
      <c r="M64" s="79">
        <f t="shared" si="17"/>
        <v>140</v>
      </c>
    </row>
    <row r="65" spans="5:13" ht="15" customHeight="1" thickBot="1" x14ac:dyDescent="0.35">
      <c r="E65" s="33" t="s">
        <v>66</v>
      </c>
      <c r="F65" s="34"/>
      <c r="G65" s="54">
        <v>88</v>
      </c>
      <c r="H65" s="79">
        <f t="shared" si="12"/>
        <v>88</v>
      </c>
      <c r="I65" s="79">
        <f t="shared" si="13"/>
        <v>88</v>
      </c>
      <c r="J65" s="79">
        <f t="shared" si="14"/>
        <v>88</v>
      </c>
      <c r="K65" s="79">
        <f t="shared" si="15"/>
        <v>88</v>
      </c>
      <c r="L65" s="79">
        <f t="shared" si="16"/>
        <v>88</v>
      </c>
      <c r="M65" s="79">
        <f t="shared" si="17"/>
        <v>88</v>
      </c>
    </row>
    <row r="66" spans="5:13" ht="15" customHeight="1" thickBot="1" x14ac:dyDescent="0.35">
      <c r="E66" s="33" t="s">
        <v>67</v>
      </c>
      <c r="F66" s="34"/>
      <c r="G66" s="54">
        <v>87</v>
      </c>
      <c r="H66" s="79">
        <f t="shared" si="12"/>
        <v>87</v>
      </c>
      <c r="I66" s="79">
        <f t="shared" si="13"/>
        <v>87</v>
      </c>
      <c r="J66" s="79">
        <f t="shared" si="14"/>
        <v>87</v>
      </c>
      <c r="K66" s="79">
        <f t="shared" si="15"/>
        <v>87</v>
      </c>
      <c r="L66" s="79">
        <f t="shared" si="16"/>
        <v>87</v>
      </c>
      <c r="M66" s="79">
        <f t="shared" si="17"/>
        <v>87</v>
      </c>
    </row>
    <row r="67" spans="5:13" ht="15" customHeight="1" thickBot="1" x14ac:dyDescent="0.35">
      <c r="E67" s="33" t="s">
        <v>68</v>
      </c>
      <c r="F67" s="34"/>
      <c r="G67" s="54">
        <v>80</v>
      </c>
      <c r="H67" s="79">
        <f t="shared" si="12"/>
        <v>80</v>
      </c>
      <c r="I67" s="79">
        <f t="shared" si="13"/>
        <v>80</v>
      </c>
      <c r="J67" s="79">
        <f t="shared" si="14"/>
        <v>80</v>
      </c>
      <c r="K67" s="79">
        <f t="shared" si="15"/>
        <v>80</v>
      </c>
      <c r="L67" s="79">
        <f t="shared" si="16"/>
        <v>80</v>
      </c>
      <c r="M67" s="79">
        <f t="shared" si="17"/>
        <v>80</v>
      </c>
    </row>
    <row r="68" spans="5:13" ht="15" customHeight="1" thickBot="1" x14ac:dyDescent="0.35">
      <c r="E68" s="33" t="s">
        <v>69</v>
      </c>
      <c r="F68" s="34"/>
      <c r="G68" s="55">
        <v>4.07</v>
      </c>
      <c r="H68" s="84">
        <f t="shared" si="12"/>
        <v>4.07</v>
      </c>
      <c r="I68" s="84">
        <f t="shared" si="13"/>
        <v>4.07</v>
      </c>
      <c r="J68" s="84">
        <f t="shared" si="14"/>
        <v>4.07</v>
      </c>
      <c r="K68" s="84">
        <f t="shared" si="15"/>
        <v>4.07</v>
      </c>
      <c r="L68" s="84">
        <f t="shared" si="16"/>
        <v>4.07</v>
      </c>
      <c r="M68" s="84">
        <f t="shared" si="17"/>
        <v>4.07</v>
      </c>
    </row>
    <row r="69" spans="5:13" ht="15" customHeight="1" thickBot="1" x14ac:dyDescent="0.35">
      <c r="E69" s="33" t="s">
        <v>70</v>
      </c>
      <c r="F69" s="34"/>
      <c r="G69" s="55">
        <v>7.9</v>
      </c>
      <c r="H69" s="84">
        <f t="shared" si="12"/>
        <v>7.9</v>
      </c>
      <c r="I69" s="84">
        <f t="shared" si="13"/>
        <v>7.9</v>
      </c>
      <c r="J69" s="84">
        <f t="shared" si="14"/>
        <v>7.9</v>
      </c>
      <c r="K69" s="84">
        <f t="shared" si="15"/>
        <v>7.9</v>
      </c>
      <c r="L69" s="84">
        <f t="shared" si="16"/>
        <v>7.9</v>
      </c>
      <c r="M69" s="84">
        <f t="shared" si="17"/>
        <v>7.9</v>
      </c>
    </row>
    <row r="70" spans="5:13" ht="15" customHeight="1" thickBot="1" x14ac:dyDescent="0.35">
      <c r="E70" s="33" t="s">
        <v>71</v>
      </c>
      <c r="F70" s="34"/>
      <c r="G70" s="55">
        <v>6.69</v>
      </c>
      <c r="H70" s="84">
        <f t="shared" si="12"/>
        <v>6.69</v>
      </c>
      <c r="I70" s="84">
        <f t="shared" si="13"/>
        <v>6.69</v>
      </c>
      <c r="J70" s="84">
        <f t="shared" si="14"/>
        <v>6.69</v>
      </c>
      <c r="K70" s="84">
        <f t="shared" si="15"/>
        <v>6.69</v>
      </c>
      <c r="L70" s="84">
        <f t="shared" si="16"/>
        <v>6.69</v>
      </c>
      <c r="M70" s="84">
        <f t="shared" si="17"/>
        <v>6.69</v>
      </c>
    </row>
    <row r="71" spans="5:13" ht="15" customHeight="1" thickBot="1" x14ac:dyDescent="0.35">
      <c r="E71" s="33" t="s">
        <v>72</v>
      </c>
      <c r="F71" s="34"/>
      <c r="G71" s="55">
        <v>1.77</v>
      </c>
      <c r="H71" s="84">
        <f t="shared" si="12"/>
        <v>1.77</v>
      </c>
      <c r="I71" s="84">
        <f t="shared" si="13"/>
        <v>1.77</v>
      </c>
      <c r="J71" s="84">
        <f t="shared" si="14"/>
        <v>1.77</v>
      </c>
      <c r="K71" s="84">
        <f t="shared" si="15"/>
        <v>1.77</v>
      </c>
      <c r="L71" s="84">
        <f t="shared" si="16"/>
        <v>1.77</v>
      </c>
      <c r="M71" s="84">
        <f t="shared" si="17"/>
        <v>1.77</v>
      </c>
    </row>
    <row r="72" spans="5:13" ht="15" customHeight="1" thickBot="1" x14ac:dyDescent="0.35">
      <c r="E72" s="33" t="s">
        <v>73</v>
      </c>
      <c r="F72" s="34"/>
      <c r="G72" s="55">
        <v>6.54</v>
      </c>
      <c r="H72" s="84">
        <f t="shared" si="12"/>
        <v>6.54</v>
      </c>
      <c r="I72" s="84">
        <f t="shared" si="13"/>
        <v>6.54</v>
      </c>
      <c r="J72" s="84">
        <f t="shared" si="14"/>
        <v>6.54</v>
      </c>
      <c r="K72" s="84">
        <f t="shared" si="15"/>
        <v>6.54</v>
      </c>
      <c r="L72" s="84">
        <f t="shared" si="16"/>
        <v>6.54</v>
      </c>
      <c r="M72" s="84">
        <f t="shared" si="17"/>
        <v>6.54</v>
      </c>
    </row>
    <row r="73" spans="5:13" ht="15" customHeight="1" thickBot="1" x14ac:dyDescent="0.35">
      <c r="E73" s="33" t="s">
        <v>74</v>
      </c>
      <c r="F73" s="34"/>
      <c r="G73" s="55">
        <v>2.09</v>
      </c>
      <c r="H73" s="84">
        <f t="shared" si="12"/>
        <v>2.09</v>
      </c>
      <c r="I73" s="84">
        <f t="shared" si="13"/>
        <v>2.09</v>
      </c>
      <c r="J73" s="84">
        <f t="shared" si="14"/>
        <v>2.09</v>
      </c>
      <c r="K73" s="84">
        <f t="shared" si="15"/>
        <v>2.09</v>
      </c>
      <c r="L73" s="84">
        <f t="shared" si="16"/>
        <v>2.09</v>
      </c>
      <c r="M73" s="84">
        <f t="shared" si="17"/>
        <v>2.09</v>
      </c>
    </row>
    <row r="74" spans="5:13" ht="15" customHeight="1" thickBot="1" x14ac:dyDescent="0.35">
      <c r="E74" s="110" t="s">
        <v>75</v>
      </c>
      <c r="F74" s="111"/>
      <c r="G74" s="111"/>
      <c r="H74" s="90"/>
      <c r="I74" s="90"/>
      <c r="J74" s="90"/>
      <c r="K74" s="90"/>
      <c r="L74" s="90"/>
      <c r="M74" s="91"/>
    </row>
    <row r="75" spans="5:13" ht="15" customHeight="1" thickBot="1" x14ac:dyDescent="0.35">
      <c r="E75" s="52" t="s">
        <v>76</v>
      </c>
      <c r="F75" s="34"/>
      <c r="G75" s="54">
        <v>216</v>
      </c>
      <c r="H75" s="79">
        <f>$G75*inflatie15</f>
        <v>216</v>
      </c>
      <c r="I75" s="79">
        <f>$G75*inflatie16</f>
        <v>216</v>
      </c>
      <c r="J75" s="79">
        <f>$G75*inflatie17</f>
        <v>216</v>
      </c>
      <c r="K75" s="79">
        <f>$G75*inflatie18</f>
        <v>216</v>
      </c>
      <c r="L75" s="79">
        <f>$G75*inflatie19</f>
        <v>216</v>
      </c>
      <c r="M75" s="79">
        <f>$G75*inflatie20</f>
        <v>216</v>
      </c>
    </row>
    <row r="76" spans="5:13" ht="15" customHeight="1" thickBot="1" x14ac:dyDescent="0.35">
      <c r="E76" s="33" t="s">
        <v>78</v>
      </c>
      <c r="F76" s="34"/>
      <c r="G76" s="54">
        <v>522</v>
      </c>
      <c r="H76" s="79">
        <f>$G76*inflatie15</f>
        <v>522</v>
      </c>
      <c r="I76" s="79">
        <f>$G76*inflatie16</f>
        <v>522</v>
      </c>
      <c r="J76" s="79">
        <f>$G76*inflatie17</f>
        <v>522</v>
      </c>
      <c r="K76" s="79">
        <f>$G76*inflatie18</f>
        <v>522</v>
      </c>
      <c r="L76" s="79">
        <f>$G76*inflatie19</f>
        <v>522</v>
      </c>
      <c r="M76" s="79">
        <f>$G76*inflatie20</f>
        <v>522</v>
      </c>
    </row>
    <row r="77" spans="5:13" ht="15" customHeight="1" thickBot="1" x14ac:dyDescent="0.35">
      <c r="E77" s="33" t="s">
        <v>79</v>
      </c>
      <c r="F77" s="34"/>
      <c r="G77" s="54">
        <v>186</v>
      </c>
      <c r="H77" s="79">
        <f>$G77*inflatie15</f>
        <v>186</v>
      </c>
      <c r="I77" s="79">
        <f>$G77*inflatie16</f>
        <v>186</v>
      </c>
      <c r="J77" s="79">
        <f>$G77*inflatie17</f>
        <v>186</v>
      </c>
      <c r="K77" s="79">
        <f>$G77*inflatie18</f>
        <v>186</v>
      </c>
      <c r="L77" s="79">
        <f>$G77*inflatie19</f>
        <v>186</v>
      </c>
      <c r="M77" s="79">
        <f>$G77*inflatie20</f>
        <v>186</v>
      </c>
    </row>
    <row r="78" spans="5:13" ht="15" customHeight="1" thickBot="1" x14ac:dyDescent="0.35">
      <c r="E78" s="110" t="s">
        <v>80</v>
      </c>
      <c r="F78" s="111"/>
      <c r="G78" s="111"/>
      <c r="H78" s="90"/>
      <c r="I78" s="90"/>
      <c r="J78" s="90"/>
      <c r="K78" s="90"/>
      <c r="L78" s="90"/>
      <c r="M78" s="91"/>
    </row>
    <row r="79" spans="5:13" ht="15" customHeight="1" thickBot="1" x14ac:dyDescent="0.35">
      <c r="E79" s="52" t="s">
        <v>81</v>
      </c>
      <c r="F79" s="34"/>
      <c r="G79" s="54">
        <v>33</v>
      </c>
      <c r="H79" s="79">
        <f>$G79*inflatie15</f>
        <v>33</v>
      </c>
      <c r="I79" s="79">
        <f>$G79*inflatie16</f>
        <v>33</v>
      </c>
      <c r="J79" s="79">
        <f>$G79*inflatie17</f>
        <v>33</v>
      </c>
      <c r="K79" s="79">
        <f>$G79*inflatie18</f>
        <v>33</v>
      </c>
      <c r="L79" s="79">
        <f>$G79*inflatie19</f>
        <v>33</v>
      </c>
      <c r="M79" s="79">
        <f>$G79*inflatie20</f>
        <v>33</v>
      </c>
    </row>
    <row r="80" spans="5:13" ht="15" customHeight="1" thickBot="1" x14ac:dyDescent="0.35">
      <c r="E80" s="33" t="s">
        <v>83</v>
      </c>
      <c r="F80" s="34"/>
      <c r="G80" s="54">
        <v>50</v>
      </c>
      <c r="H80" s="79">
        <f>$G80*inflatie15</f>
        <v>50</v>
      </c>
      <c r="I80" s="79">
        <f>$G80*inflatie16</f>
        <v>50</v>
      </c>
      <c r="J80" s="79">
        <f>$G80*inflatie17</f>
        <v>50</v>
      </c>
      <c r="K80" s="79">
        <f>$G80*inflatie18</f>
        <v>50</v>
      </c>
      <c r="L80" s="79">
        <f>$G80*inflatie19</f>
        <v>50</v>
      </c>
      <c r="M80" s="79">
        <f>$G80*inflatie20</f>
        <v>50</v>
      </c>
    </row>
    <row r="81" spans="5:13" ht="15" customHeight="1" thickBot="1" x14ac:dyDescent="0.35">
      <c r="E81" s="33" t="s">
        <v>84</v>
      </c>
      <c r="F81" s="34"/>
      <c r="G81" s="54">
        <v>17</v>
      </c>
      <c r="H81" s="79">
        <f>$G81*inflatie15</f>
        <v>17</v>
      </c>
      <c r="I81" s="79">
        <f>$G81*inflatie16</f>
        <v>17</v>
      </c>
      <c r="J81" s="79">
        <f>$G81*inflatie17</f>
        <v>17</v>
      </c>
      <c r="K81" s="79">
        <f>$G81*inflatie18</f>
        <v>17</v>
      </c>
      <c r="L81" s="79">
        <f>$G81*inflatie19</f>
        <v>17</v>
      </c>
      <c r="M81" s="79">
        <f>$G81*inflatie20</f>
        <v>17</v>
      </c>
    </row>
    <row r="82" spans="5:13" ht="15" customHeight="1" thickBot="1" x14ac:dyDescent="0.35">
      <c r="E82" s="110" t="s">
        <v>85</v>
      </c>
      <c r="F82" s="111"/>
      <c r="G82" s="111"/>
      <c r="H82" s="90"/>
      <c r="I82" s="90"/>
      <c r="J82" s="90"/>
      <c r="K82" s="90"/>
      <c r="L82" s="90"/>
      <c r="M82" s="91"/>
    </row>
    <row r="83" spans="5:13" ht="15" customHeight="1" thickBot="1" x14ac:dyDescent="0.35">
      <c r="E83" s="52" t="s">
        <v>86</v>
      </c>
      <c r="F83" s="34"/>
      <c r="G83" s="54">
        <v>33</v>
      </c>
      <c r="H83" s="79">
        <f>$G83*inflatie15</f>
        <v>33</v>
      </c>
      <c r="I83" s="79">
        <f>$G83*inflatie16</f>
        <v>33</v>
      </c>
      <c r="J83" s="79">
        <f>$G83*inflatie17</f>
        <v>33</v>
      </c>
      <c r="K83" s="79">
        <f>$G83*inflatie18</f>
        <v>33</v>
      </c>
      <c r="L83" s="79">
        <f>$G83*inflatie19</f>
        <v>33</v>
      </c>
      <c r="M83" s="79">
        <f>$G83*inflatie20</f>
        <v>33</v>
      </c>
    </row>
    <row r="84" spans="5:13" ht="15" customHeight="1" thickBot="1" x14ac:dyDescent="0.35">
      <c r="E84" s="33" t="s">
        <v>88</v>
      </c>
      <c r="F84" s="34"/>
      <c r="G84" s="54">
        <v>34</v>
      </c>
      <c r="H84" s="79">
        <f>$G84*inflatie15</f>
        <v>34</v>
      </c>
      <c r="I84" s="79">
        <f>$G84*inflatie16</f>
        <v>34</v>
      </c>
      <c r="J84" s="79">
        <f>$G84*inflatie17</f>
        <v>34</v>
      </c>
      <c r="K84" s="79">
        <f>$G84*inflatie18</f>
        <v>34</v>
      </c>
      <c r="L84" s="79">
        <f>$G84*inflatie19</f>
        <v>34</v>
      </c>
      <c r="M84" s="79">
        <f>$G84*inflatie20</f>
        <v>34</v>
      </c>
    </row>
    <row r="85" spans="5:13" ht="15" customHeight="1" thickBot="1" x14ac:dyDescent="0.35">
      <c r="E85" s="33" t="s">
        <v>89</v>
      </c>
      <c r="F85" s="34"/>
      <c r="G85" s="54">
        <v>30</v>
      </c>
      <c r="H85" s="79">
        <f>$G85*inflatie15</f>
        <v>30</v>
      </c>
      <c r="I85" s="79">
        <f>$G85*inflatie16</f>
        <v>30</v>
      </c>
      <c r="J85" s="79">
        <f>$G85*inflatie17</f>
        <v>30</v>
      </c>
      <c r="K85" s="79">
        <f>$G85*inflatie18</f>
        <v>30</v>
      </c>
      <c r="L85" s="79">
        <f>$G85*inflatie19</f>
        <v>30</v>
      </c>
      <c r="M85" s="79">
        <f>$G85*inflatie20</f>
        <v>30</v>
      </c>
    </row>
    <row r="86" spans="5:13" ht="15" customHeight="1" thickBot="1" x14ac:dyDescent="0.35">
      <c r="E86" s="33" t="s">
        <v>90</v>
      </c>
      <c r="F86" s="34"/>
      <c r="G86" s="54">
        <v>33</v>
      </c>
      <c r="H86" s="79">
        <f>$G86*inflatie15</f>
        <v>33</v>
      </c>
      <c r="I86" s="79">
        <f>$G86*inflatie16</f>
        <v>33</v>
      </c>
      <c r="J86" s="79">
        <f>$G86*inflatie17</f>
        <v>33</v>
      </c>
      <c r="K86" s="79">
        <f>$G86*inflatie18</f>
        <v>33</v>
      </c>
      <c r="L86" s="79">
        <f>$G86*inflatie19</f>
        <v>33</v>
      </c>
      <c r="M86" s="79">
        <f>$G86*inflatie20</f>
        <v>33</v>
      </c>
    </row>
    <row r="87" spans="5:13" ht="15" customHeight="1" thickBot="1" x14ac:dyDescent="0.35">
      <c r="E87" s="110" t="s">
        <v>91</v>
      </c>
      <c r="F87" s="111"/>
      <c r="G87" s="111"/>
      <c r="H87" s="90"/>
      <c r="I87" s="90"/>
      <c r="J87" s="90"/>
      <c r="K87" s="90"/>
      <c r="L87" s="90"/>
      <c r="M87" s="91"/>
    </row>
    <row r="88" spans="5:13" ht="15" customHeight="1" thickBot="1" x14ac:dyDescent="0.35">
      <c r="E88" s="52" t="s">
        <v>92</v>
      </c>
      <c r="F88" s="34"/>
      <c r="G88" s="54">
        <v>168</v>
      </c>
      <c r="H88" s="79">
        <f>$G88*inflatie15</f>
        <v>168</v>
      </c>
      <c r="I88" s="79">
        <f>$G88*inflatie16</f>
        <v>168</v>
      </c>
      <c r="J88" s="79">
        <f>$G88*inflatie17</f>
        <v>168</v>
      </c>
      <c r="K88" s="79">
        <f>$G88*inflatie18</f>
        <v>168</v>
      </c>
      <c r="L88" s="79">
        <f>$G88*inflatie19</f>
        <v>168</v>
      </c>
      <c r="M88" s="79">
        <f>$G88*inflatie20</f>
        <v>168</v>
      </c>
    </row>
    <row r="89" spans="5:13" ht="15" customHeight="1" thickBot="1" x14ac:dyDescent="0.35">
      <c r="E89" s="33" t="s">
        <v>94</v>
      </c>
      <c r="F89" s="34"/>
      <c r="G89" s="54">
        <v>67</v>
      </c>
      <c r="H89" s="79">
        <f>$G89*inflatie15</f>
        <v>67</v>
      </c>
      <c r="I89" s="79">
        <f>$G89*inflatie16</f>
        <v>67</v>
      </c>
      <c r="J89" s="79">
        <f>$G89*inflatie17</f>
        <v>67</v>
      </c>
      <c r="K89" s="79">
        <f>$G89*inflatie18</f>
        <v>67</v>
      </c>
      <c r="L89" s="79">
        <f>$G89*inflatie19</f>
        <v>67</v>
      </c>
      <c r="M89" s="79">
        <f>$G89*inflatie20</f>
        <v>67</v>
      </c>
    </row>
    <row r="90" spans="5:13" ht="15" customHeight="1" thickBot="1" x14ac:dyDescent="0.35">
      <c r="E90" s="110" t="s">
        <v>95</v>
      </c>
      <c r="F90" s="111"/>
      <c r="G90" s="111"/>
      <c r="H90" s="90"/>
      <c r="I90" s="90"/>
      <c r="J90" s="90"/>
      <c r="K90" s="90"/>
      <c r="L90" s="90"/>
      <c r="M90" s="91"/>
    </row>
    <row r="91" spans="5:13" ht="15" customHeight="1" thickBot="1" x14ac:dyDescent="0.35">
      <c r="E91" s="52" t="s">
        <v>96</v>
      </c>
      <c r="F91" s="34"/>
      <c r="G91" s="54">
        <v>20</v>
      </c>
      <c r="H91" s="79">
        <f t="shared" ref="H91:H96" si="18">$G91*inflatie15</f>
        <v>20</v>
      </c>
      <c r="I91" s="79">
        <f t="shared" ref="I91:I96" si="19">$G91*inflatie16</f>
        <v>20</v>
      </c>
      <c r="J91" s="79">
        <f t="shared" ref="J91:J96" si="20">$G91*inflatie17</f>
        <v>20</v>
      </c>
      <c r="K91" s="79">
        <f t="shared" ref="K91:K96" si="21">$G91*inflatie18</f>
        <v>20</v>
      </c>
      <c r="L91" s="79">
        <f t="shared" ref="L91:L96" si="22">$G91*inflatie19</f>
        <v>20</v>
      </c>
      <c r="M91" s="79">
        <f t="shared" ref="M91:M96" si="23">$G91*inflatie20</f>
        <v>20</v>
      </c>
    </row>
    <row r="92" spans="5:13" ht="15" customHeight="1" thickBot="1" x14ac:dyDescent="0.35">
      <c r="E92" s="33" t="s">
        <v>97</v>
      </c>
      <c r="F92" s="34"/>
      <c r="G92" s="54">
        <v>23</v>
      </c>
      <c r="H92" s="79">
        <f t="shared" si="18"/>
        <v>23</v>
      </c>
      <c r="I92" s="79">
        <f t="shared" si="19"/>
        <v>23</v>
      </c>
      <c r="J92" s="79">
        <f t="shared" si="20"/>
        <v>23</v>
      </c>
      <c r="K92" s="79">
        <f t="shared" si="21"/>
        <v>23</v>
      </c>
      <c r="L92" s="79">
        <f t="shared" si="22"/>
        <v>23</v>
      </c>
      <c r="M92" s="79">
        <f t="shared" si="23"/>
        <v>23</v>
      </c>
    </row>
    <row r="93" spans="5:13" ht="15" customHeight="1" thickBot="1" x14ac:dyDescent="0.35">
      <c r="E93" s="33" t="s">
        <v>98</v>
      </c>
      <c r="F93" s="34"/>
      <c r="G93" s="54">
        <v>50</v>
      </c>
      <c r="H93" s="79">
        <f t="shared" si="18"/>
        <v>50</v>
      </c>
      <c r="I93" s="79">
        <f t="shared" si="19"/>
        <v>50</v>
      </c>
      <c r="J93" s="79">
        <f t="shared" si="20"/>
        <v>50</v>
      </c>
      <c r="K93" s="79">
        <f t="shared" si="21"/>
        <v>50</v>
      </c>
      <c r="L93" s="79">
        <f t="shared" si="22"/>
        <v>50</v>
      </c>
      <c r="M93" s="79">
        <f t="shared" si="23"/>
        <v>50</v>
      </c>
    </row>
    <row r="94" spans="5:13" ht="15" customHeight="1" thickBot="1" x14ac:dyDescent="0.35">
      <c r="E94" s="33" t="s">
        <v>99</v>
      </c>
      <c r="F94" s="34"/>
      <c r="G94" s="54">
        <v>58</v>
      </c>
      <c r="H94" s="79">
        <f t="shared" si="18"/>
        <v>58</v>
      </c>
      <c r="I94" s="79">
        <f t="shared" si="19"/>
        <v>58</v>
      </c>
      <c r="J94" s="79">
        <f t="shared" si="20"/>
        <v>58</v>
      </c>
      <c r="K94" s="79">
        <f t="shared" si="21"/>
        <v>58</v>
      </c>
      <c r="L94" s="79">
        <f t="shared" si="22"/>
        <v>58</v>
      </c>
      <c r="M94" s="79">
        <f t="shared" si="23"/>
        <v>58</v>
      </c>
    </row>
    <row r="95" spans="5:13" ht="15" customHeight="1" thickBot="1" x14ac:dyDescent="0.35">
      <c r="E95" s="33" t="s">
        <v>100</v>
      </c>
      <c r="F95" s="34"/>
      <c r="G95" s="54">
        <v>73</v>
      </c>
      <c r="H95" s="79">
        <f t="shared" si="18"/>
        <v>73</v>
      </c>
      <c r="I95" s="79">
        <f t="shared" si="19"/>
        <v>73</v>
      </c>
      <c r="J95" s="79">
        <f t="shared" si="20"/>
        <v>73</v>
      </c>
      <c r="K95" s="79">
        <f t="shared" si="21"/>
        <v>73</v>
      </c>
      <c r="L95" s="79">
        <f t="shared" si="22"/>
        <v>73</v>
      </c>
      <c r="M95" s="79">
        <f t="shared" si="23"/>
        <v>73</v>
      </c>
    </row>
    <row r="96" spans="5:13" ht="15" customHeight="1" thickBot="1" x14ac:dyDescent="0.35">
      <c r="E96" s="33" t="s">
        <v>101</v>
      </c>
      <c r="F96" s="34"/>
      <c r="G96" s="54">
        <v>120</v>
      </c>
      <c r="H96" s="79">
        <f t="shared" si="18"/>
        <v>120</v>
      </c>
      <c r="I96" s="79">
        <f t="shared" si="19"/>
        <v>120</v>
      </c>
      <c r="J96" s="79">
        <f t="shared" si="20"/>
        <v>120</v>
      </c>
      <c r="K96" s="79">
        <f t="shared" si="21"/>
        <v>120</v>
      </c>
      <c r="L96" s="79">
        <f t="shared" si="22"/>
        <v>120</v>
      </c>
      <c r="M96" s="79">
        <f t="shared" si="23"/>
        <v>120</v>
      </c>
    </row>
    <row r="97" spans="5:13" ht="15" customHeight="1" thickBot="1" x14ac:dyDescent="0.35">
      <c r="E97" s="110" t="s">
        <v>102</v>
      </c>
      <c r="F97" s="111"/>
      <c r="G97" s="111"/>
      <c r="H97" s="90"/>
      <c r="I97" s="90"/>
      <c r="J97" s="90"/>
      <c r="K97" s="90"/>
      <c r="L97" s="90"/>
      <c r="M97" s="91"/>
    </row>
    <row r="98" spans="5:13" ht="15" customHeight="1" thickBot="1" x14ac:dyDescent="0.35">
      <c r="E98" s="52" t="s">
        <v>103</v>
      </c>
      <c r="F98" s="34"/>
      <c r="G98" s="54">
        <v>66</v>
      </c>
      <c r="H98" s="79">
        <f t="shared" ref="H98:H107" si="24">$G98*inflatie15</f>
        <v>66</v>
      </c>
      <c r="I98" s="79">
        <f t="shared" ref="I98:I107" si="25">$G98*inflatie16</f>
        <v>66</v>
      </c>
      <c r="J98" s="79">
        <f t="shared" ref="J98:J107" si="26">$G98*inflatie17</f>
        <v>66</v>
      </c>
      <c r="K98" s="79">
        <f t="shared" ref="K98:K107" si="27">$G98*inflatie18</f>
        <v>66</v>
      </c>
      <c r="L98" s="79">
        <f t="shared" ref="L98:L107" si="28">$G98*inflatie19</f>
        <v>66</v>
      </c>
      <c r="M98" s="79">
        <f t="shared" ref="M98:M107" si="29">$G98*inflatie20</f>
        <v>66</v>
      </c>
    </row>
    <row r="99" spans="5:13" ht="15" customHeight="1" thickBot="1" x14ac:dyDescent="0.35">
      <c r="E99" s="33" t="s">
        <v>104</v>
      </c>
      <c r="F99" s="34"/>
      <c r="G99" s="54">
        <v>17</v>
      </c>
      <c r="H99" s="79">
        <f t="shared" si="24"/>
        <v>17</v>
      </c>
      <c r="I99" s="79">
        <f t="shared" si="25"/>
        <v>17</v>
      </c>
      <c r="J99" s="79">
        <f t="shared" si="26"/>
        <v>17</v>
      </c>
      <c r="K99" s="79">
        <f t="shared" si="27"/>
        <v>17</v>
      </c>
      <c r="L99" s="79">
        <f t="shared" si="28"/>
        <v>17</v>
      </c>
      <c r="M99" s="79">
        <f t="shared" si="29"/>
        <v>17</v>
      </c>
    </row>
    <row r="100" spans="5:13" ht="15" customHeight="1" thickBot="1" x14ac:dyDescent="0.35">
      <c r="E100" s="33" t="s">
        <v>105</v>
      </c>
      <c r="F100" s="34"/>
      <c r="G100" s="54">
        <v>65</v>
      </c>
      <c r="H100" s="79">
        <f t="shared" si="24"/>
        <v>65</v>
      </c>
      <c r="I100" s="79">
        <f t="shared" si="25"/>
        <v>65</v>
      </c>
      <c r="J100" s="79">
        <f t="shared" si="26"/>
        <v>65</v>
      </c>
      <c r="K100" s="79">
        <f t="shared" si="27"/>
        <v>65</v>
      </c>
      <c r="L100" s="79">
        <f t="shared" si="28"/>
        <v>65</v>
      </c>
      <c r="M100" s="79">
        <f t="shared" si="29"/>
        <v>65</v>
      </c>
    </row>
    <row r="101" spans="5:13" ht="15" customHeight="1" thickBot="1" x14ac:dyDescent="0.35">
      <c r="E101" s="33" t="s">
        <v>106</v>
      </c>
      <c r="F101" s="34"/>
      <c r="G101" s="54">
        <v>64</v>
      </c>
      <c r="H101" s="79">
        <f t="shared" si="24"/>
        <v>64</v>
      </c>
      <c r="I101" s="79">
        <f t="shared" si="25"/>
        <v>64</v>
      </c>
      <c r="J101" s="79">
        <f t="shared" si="26"/>
        <v>64</v>
      </c>
      <c r="K101" s="79">
        <f t="shared" si="27"/>
        <v>64</v>
      </c>
      <c r="L101" s="79">
        <f t="shared" si="28"/>
        <v>64</v>
      </c>
      <c r="M101" s="79">
        <f t="shared" si="29"/>
        <v>64</v>
      </c>
    </row>
    <row r="102" spans="5:13" ht="15" customHeight="1" thickBot="1" x14ac:dyDescent="0.35">
      <c r="E102" s="33" t="s">
        <v>107</v>
      </c>
      <c r="F102" s="34"/>
      <c r="G102" s="54">
        <v>94</v>
      </c>
      <c r="H102" s="79">
        <f t="shared" si="24"/>
        <v>94</v>
      </c>
      <c r="I102" s="79">
        <f t="shared" si="25"/>
        <v>94</v>
      </c>
      <c r="J102" s="79">
        <f t="shared" si="26"/>
        <v>94</v>
      </c>
      <c r="K102" s="79">
        <f t="shared" si="27"/>
        <v>94</v>
      </c>
      <c r="L102" s="79">
        <f t="shared" si="28"/>
        <v>94</v>
      </c>
      <c r="M102" s="79">
        <f t="shared" si="29"/>
        <v>94</v>
      </c>
    </row>
    <row r="103" spans="5:13" ht="15" customHeight="1" thickBot="1" x14ac:dyDescent="0.35">
      <c r="E103" s="33" t="s">
        <v>108</v>
      </c>
      <c r="F103" s="34"/>
      <c r="G103" s="54">
        <v>94</v>
      </c>
      <c r="H103" s="79">
        <f t="shared" si="24"/>
        <v>94</v>
      </c>
      <c r="I103" s="79">
        <f t="shared" si="25"/>
        <v>94</v>
      </c>
      <c r="J103" s="79">
        <f t="shared" si="26"/>
        <v>94</v>
      </c>
      <c r="K103" s="79">
        <f t="shared" si="27"/>
        <v>94</v>
      </c>
      <c r="L103" s="79">
        <f t="shared" si="28"/>
        <v>94</v>
      </c>
      <c r="M103" s="79">
        <f t="shared" si="29"/>
        <v>94</v>
      </c>
    </row>
    <row r="104" spans="5:13" ht="15" customHeight="1" thickBot="1" x14ac:dyDescent="0.35">
      <c r="E104" s="33" t="s">
        <v>109</v>
      </c>
      <c r="F104" s="34"/>
      <c r="G104" s="54">
        <v>98</v>
      </c>
      <c r="H104" s="79">
        <f t="shared" si="24"/>
        <v>98</v>
      </c>
      <c r="I104" s="79">
        <f t="shared" si="25"/>
        <v>98</v>
      </c>
      <c r="J104" s="79">
        <f t="shared" si="26"/>
        <v>98</v>
      </c>
      <c r="K104" s="79">
        <f t="shared" si="27"/>
        <v>98</v>
      </c>
      <c r="L104" s="79">
        <f t="shared" si="28"/>
        <v>98</v>
      </c>
      <c r="M104" s="79">
        <f t="shared" si="29"/>
        <v>98</v>
      </c>
    </row>
    <row r="105" spans="5:13" ht="15" customHeight="1" thickBot="1" x14ac:dyDescent="0.35">
      <c r="E105" s="33" t="s">
        <v>110</v>
      </c>
      <c r="F105" s="34"/>
      <c r="G105" s="54">
        <v>112</v>
      </c>
      <c r="H105" s="79">
        <f t="shared" si="24"/>
        <v>112</v>
      </c>
      <c r="I105" s="79">
        <f t="shared" si="25"/>
        <v>112</v>
      </c>
      <c r="J105" s="79">
        <f t="shared" si="26"/>
        <v>112</v>
      </c>
      <c r="K105" s="79">
        <f t="shared" si="27"/>
        <v>112</v>
      </c>
      <c r="L105" s="79">
        <f t="shared" si="28"/>
        <v>112</v>
      </c>
      <c r="M105" s="79">
        <f t="shared" si="29"/>
        <v>112</v>
      </c>
    </row>
    <row r="106" spans="5:13" ht="15" customHeight="1" thickBot="1" x14ac:dyDescent="0.35">
      <c r="E106" s="33" t="s">
        <v>111</v>
      </c>
      <c r="F106" s="34"/>
      <c r="G106" s="54">
        <v>302</v>
      </c>
      <c r="H106" s="79">
        <f t="shared" si="24"/>
        <v>302</v>
      </c>
      <c r="I106" s="79">
        <f t="shared" si="25"/>
        <v>302</v>
      </c>
      <c r="J106" s="79">
        <f t="shared" si="26"/>
        <v>302</v>
      </c>
      <c r="K106" s="79">
        <f t="shared" si="27"/>
        <v>302</v>
      </c>
      <c r="L106" s="79">
        <f t="shared" si="28"/>
        <v>302</v>
      </c>
      <c r="M106" s="79">
        <f t="shared" si="29"/>
        <v>302</v>
      </c>
    </row>
    <row r="107" spans="5:13" ht="15" customHeight="1" thickBot="1" x14ac:dyDescent="0.35">
      <c r="E107" s="33" t="s">
        <v>112</v>
      </c>
      <c r="F107" s="34"/>
      <c r="G107" s="54">
        <v>169</v>
      </c>
      <c r="H107" s="79">
        <f t="shared" si="24"/>
        <v>169</v>
      </c>
      <c r="I107" s="79">
        <f t="shared" si="25"/>
        <v>169</v>
      </c>
      <c r="J107" s="79">
        <f t="shared" si="26"/>
        <v>169</v>
      </c>
      <c r="K107" s="79">
        <f t="shared" si="27"/>
        <v>169</v>
      </c>
      <c r="L107" s="79">
        <f t="shared" si="28"/>
        <v>169</v>
      </c>
      <c r="M107" s="79">
        <f t="shared" si="29"/>
        <v>169</v>
      </c>
    </row>
    <row r="108" spans="5:13" ht="15" customHeight="1" thickBot="1" x14ac:dyDescent="0.35">
      <c r="E108" s="110" t="s">
        <v>113</v>
      </c>
      <c r="F108" s="111"/>
      <c r="G108" s="111"/>
      <c r="H108" s="90"/>
      <c r="I108" s="90"/>
      <c r="J108" s="90"/>
      <c r="K108" s="90"/>
      <c r="L108" s="90"/>
      <c r="M108" s="91"/>
    </row>
    <row r="109" spans="5:13" ht="15" customHeight="1" thickBot="1" x14ac:dyDescent="0.35">
      <c r="E109" s="52" t="s">
        <v>114</v>
      </c>
      <c r="F109" s="34"/>
      <c r="G109" s="54">
        <v>153</v>
      </c>
      <c r="H109" s="79">
        <f>$G109*inflatie15</f>
        <v>153</v>
      </c>
      <c r="I109" s="79">
        <f>$G109*inflatie16</f>
        <v>153</v>
      </c>
      <c r="J109" s="79">
        <f>$G109*inflatie17</f>
        <v>153</v>
      </c>
      <c r="K109" s="79">
        <f>$G109*inflatie18</f>
        <v>153</v>
      </c>
      <c r="L109" s="79">
        <f>$G109*inflatie19</f>
        <v>153</v>
      </c>
      <c r="M109" s="79">
        <f>$G109*inflatie20</f>
        <v>153</v>
      </c>
    </row>
    <row r="110" spans="5:13" ht="15" customHeight="1" thickBot="1" x14ac:dyDescent="0.35">
      <c r="E110" s="33" t="s">
        <v>115</v>
      </c>
      <c r="F110" s="34"/>
      <c r="G110" s="54">
        <v>521</v>
      </c>
      <c r="H110" s="79">
        <f>$G110*inflatie15</f>
        <v>521</v>
      </c>
      <c r="I110" s="79">
        <f>$G110*inflatie16</f>
        <v>521</v>
      </c>
      <c r="J110" s="79">
        <f>$G110*inflatie17</f>
        <v>521</v>
      </c>
      <c r="K110" s="79">
        <f>$G110*inflatie18</f>
        <v>521</v>
      </c>
      <c r="L110" s="79">
        <f>$G110*inflatie19</f>
        <v>521</v>
      </c>
      <c r="M110" s="79">
        <f>$G110*inflatie20</f>
        <v>521</v>
      </c>
    </row>
    <row r="111" spans="5:13" ht="15" customHeight="1" thickBot="1" x14ac:dyDescent="0.35">
      <c r="E111" s="33" t="s">
        <v>116</v>
      </c>
      <c r="F111" s="34"/>
      <c r="G111" s="54">
        <v>460</v>
      </c>
      <c r="H111" s="79">
        <f>$G111*inflatie15</f>
        <v>460</v>
      </c>
      <c r="I111" s="79">
        <f>$G111*inflatie16</f>
        <v>460</v>
      </c>
      <c r="J111" s="79">
        <f>$G111*inflatie17</f>
        <v>460</v>
      </c>
      <c r="K111" s="79">
        <f>$G111*inflatie18</f>
        <v>460</v>
      </c>
      <c r="L111" s="79">
        <f>$G111*inflatie19</f>
        <v>460</v>
      </c>
      <c r="M111" s="79">
        <f>$G111*inflatie20</f>
        <v>460</v>
      </c>
    </row>
    <row r="112" spans="5:13" ht="15" customHeight="1" thickBot="1" x14ac:dyDescent="0.35">
      <c r="E112" s="110" t="s">
        <v>117</v>
      </c>
      <c r="F112" s="111"/>
      <c r="G112" s="113"/>
      <c r="H112" s="90"/>
      <c r="I112" s="90"/>
      <c r="J112" s="90"/>
      <c r="K112" s="90"/>
      <c r="L112" s="90"/>
      <c r="M112" s="91"/>
    </row>
    <row r="113" spans="5:13" ht="15" customHeight="1" thickBot="1" x14ac:dyDescent="0.35">
      <c r="E113" s="52" t="s">
        <v>118</v>
      </c>
      <c r="F113" s="34"/>
      <c r="G113" s="85">
        <v>209</v>
      </c>
      <c r="H113" s="79">
        <f t="shared" ref="H113:H122" si="30">$G113*inflatie15</f>
        <v>209</v>
      </c>
      <c r="I113" s="79">
        <f t="shared" ref="I113:I122" si="31">$G113*inflatie16</f>
        <v>209</v>
      </c>
      <c r="J113" s="79">
        <f t="shared" ref="J113:J122" si="32">$G113*inflatie17</f>
        <v>209</v>
      </c>
      <c r="K113" s="79">
        <f t="shared" ref="K113:K122" si="33">$G113*inflatie18</f>
        <v>209</v>
      </c>
      <c r="L113" s="79">
        <f t="shared" ref="L113:L122" si="34">$G113*inflatie19</f>
        <v>209</v>
      </c>
      <c r="M113" s="79">
        <f t="shared" ref="M113:M122" si="35">$G113*inflatie20</f>
        <v>209</v>
      </c>
    </row>
    <row r="114" spans="5:13" ht="15" customHeight="1" thickBot="1" x14ac:dyDescent="0.35">
      <c r="E114" s="33" t="s">
        <v>120</v>
      </c>
      <c r="F114" s="34"/>
      <c r="G114" s="85">
        <v>121</v>
      </c>
      <c r="H114" s="79">
        <f t="shared" si="30"/>
        <v>121</v>
      </c>
      <c r="I114" s="79">
        <f t="shared" si="31"/>
        <v>121</v>
      </c>
      <c r="J114" s="79">
        <f t="shared" si="32"/>
        <v>121</v>
      </c>
      <c r="K114" s="79">
        <f t="shared" si="33"/>
        <v>121</v>
      </c>
      <c r="L114" s="79">
        <f t="shared" si="34"/>
        <v>121</v>
      </c>
      <c r="M114" s="79">
        <f t="shared" si="35"/>
        <v>121</v>
      </c>
    </row>
    <row r="115" spans="5:13" ht="15" customHeight="1" thickBot="1" x14ac:dyDescent="0.35">
      <c r="E115" s="33" t="s">
        <v>121</v>
      </c>
      <c r="F115" s="34"/>
      <c r="G115" s="85">
        <v>238</v>
      </c>
      <c r="H115" s="79">
        <f t="shared" si="30"/>
        <v>238</v>
      </c>
      <c r="I115" s="79">
        <f t="shared" si="31"/>
        <v>238</v>
      </c>
      <c r="J115" s="79">
        <f t="shared" si="32"/>
        <v>238</v>
      </c>
      <c r="K115" s="79">
        <f t="shared" si="33"/>
        <v>238</v>
      </c>
      <c r="L115" s="79">
        <f t="shared" si="34"/>
        <v>238</v>
      </c>
      <c r="M115" s="79">
        <f t="shared" si="35"/>
        <v>238</v>
      </c>
    </row>
    <row r="116" spans="5:13" ht="15" customHeight="1" thickBot="1" x14ac:dyDescent="0.35">
      <c r="E116" s="33" t="s">
        <v>122</v>
      </c>
      <c r="F116" s="34"/>
      <c r="G116" s="85">
        <v>340</v>
      </c>
      <c r="H116" s="79">
        <f t="shared" si="30"/>
        <v>340</v>
      </c>
      <c r="I116" s="79">
        <f t="shared" si="31"/>
        <v>340</v>
      </c>
      <c r="J116" s="79">
        <f t="shared" si="32"/>
        <v>340</v>
      </c>
      <c r="K116" s="79">
        <f t="shared" si="33"/>
        <v>340</v>
      </c>
      <c r="L116" s="79">
        <f t="shared" si="34"/>
        <v>340</v>
      </c>
      <c r="M116" s="79">
        <f t="shared" si="35"/>
        <v>340</v>
      </c>
    </row>
    <row r="117" spans="5:13" ht="15" customHeight="1" thickBot="1" x14ac:dyDescent="0.35">
      <c r="E117" s="33" t="s">
        <v>123</v>
      </c>
      <c r="F117" s="34"/>
      <c r="G117" s="85">
        <v>205</v>
      </c>
      <c r="H117" s="79">
        <f t="shared" si="30"/>
        <v>205</v>
      </c>
      <c r="I117" s="79">
        <f t="shared" si="31"/>
        <v>205</v>
      </c>
      <c r="J117" s="79">
        <f t="shared" si="32"/>
        <v>205</v>
      </c>
      <c r="K117" s="79">
        <f t="shared" si="33"/>
        <v>205</v>
      </c>
      <c r="L117" s="79">
        <f t="shared" si="34"/>
        <v>205</v>
      </c>
      <c r="M117" s="79">
        <f t="shared" si="35"/>
        <v>205</v>
      </c>
    </row>
    <row r="118" spans="5:13" ht="15" customHeight="1" thickBot="1" x14ac:dyDescent="0.35">
      <c r="E118" s="33" t="s">
        <v>124</v>
      </c>
      <c r="F118" s="34"/>
      <c r="G118" s="85">
        <v>156</v>
      </c>
      <c r="H118" s="79">
        <f t="shared" si="30"/>
        <v>156</v>
      </c>
      <c r="I118" s="79">
        <f t="shared" si="31"/>
        <v>156</v>
      </c>
      <c r="J118" s="79">
        <f t="shared" si="32"/>
        <v>156</v>
      </c>
      <c r="K118" s="79">
        <f t="shared" si="33"/>
        <v>156</v>
      </c>
      <c r="L118" s="79">
        <f t="shared" si="34"/>
        <v>156</v>
      </c>
      <c r="M118" s="79">
        <f t="shared" si="35"/>
        <v>156</v>
      </c>
    </row>
    <row r="119" spans="5:13" ht="15" customHeight="1" thickBot="1" x14ac:dyDescent="0.35">
      <c r="E119" s="33" t="s">
        <v>125</v>
      </c>
      <c r="F119" s="34"/>
      <c r="G119" s="85">
        <v>310</v>
      </c>
      <c r="H119" s="79">
        <f t="shared" si="30"/>
        <v>310</v>
      </c>
      <c r="I119" s="79">
        <f t="shared" si="31"/>
        <v>310</v>
      </c>
      <c r="J119" s="79">
        <f t="shared" si="32"/>
        <v>310</v>
      </c>
      <c r="K119" s="79">
        <f t="shared" si="33"/>
        <v>310</v>
      </c>
      <c r="L119" s="79">
        <f t="shared" si="34"/>
        <v>310</v>
      </c>
      <c r="M119" s="79">
        <f t="shared" si="35"/>
        <v>310</v>
      </c>
    </row>
    <row r="120" spans="5:13" ht="15" customHeight="1" thickBot="1" x14ac:dyDescent="0.35">
      <c r="E120" s="33" t="s">
        <v>126</v>
      </c>
      <c r="F120" s="34"/>
      <c r="G120" s="85">
        <v>206</v>
      </c>
      <c r="H120" s="79">
        <f t="shared" si="30"/>
        <v>206</v>
      </c>
      <c r="I120" s="79">
        <f t="shared" si="31"/>
        <v>206</v>
      </c>
      <c r="J120" s="79">
        <f t="shared" si="32"/>
        <v>206</v>
      </c>
      <c r="K120" s="79">
        <f t="shared" si="33"/>
        <v>206</v>
      </c>
      <c r="L120" s="79">
        <f t="shared" si="34"/>
        <v>206</v>
      </c>
      <c r="M120" s="79">
        <f t="shared" si="35"/>
        <v>206</v>
      </c>
    </row>
    <row r="121" spans="5:13" ht="15" customHeight="1" thickBot="1" x14ac:dyDescent="0.35">
      <c r="E121" s="33" t="s">
        <v>127</v>
      </c>
      <c r="F121" s="34"/>
      <c r="G121" s="85">
        <v>217</v>
      </c>
      <c r="H121" s="79">
        <f t="shared" si="30"/>
        <v>217</v>
      </c>
      <c r="I121" s="79">
        <f t="shared" si="31"/>
        <v>217</v>
      </c>
      <c r="J121" s="79">
        <f t="shared" si="32"/>
        <v>217</v>
      </c>
      <c r="K121" s="79">
        <f t="shared" si="33"/>
        <v>217</v>
      </c>
      <c r="L121" s="79">
        <f t="shared" si="34"/>
        <v>217</v>
      </c>
      <c r="M121" s="79">
        <f t="shared" si="35"/>
        <v>217</v>
      </c>
    </row>
    <row r="122" spans="5:13" ht="15" customHeight="1" thickBot="1" x14ac:dyDescent="0.35">
      <c r="E122" s="33" t="s">
        <v>128</v>
      </c>
      <c r="F122" s="34"/>
      <c r="G122" s="85">
        <v>145</v>
      </c>
      <c r="H122" s="79">
        <f t="shared" si="30"/>
        <v>145</v>
      </c>
      <c r="I122" s="79">
        <f t="shared" si="31"/>
        <v>145</v>
      </c>
      <c r="J122" s="79">
        <f t="shared" si="32"/>
        <v>145</v>
      </c>
      <c r="K122" s="79">
        <f t="shared" si="33"/>
        <v>145</v>
      </c>
      <c r="L122" s="79">
        <f t="shared" si="34"/>
        <v>145</v>
      </c>
      <c r="M122" s="79">
        <f t="shared" si="35"/>
        <v>145</v>
      </c>
    </row>
    <row r="123" spans="5:13" ht="15" customHeight="1" thickBot="1" x14ac:dyDescent="0.35">
      <c r="E123" s="110" t="s">
        <v>129</v>
      </c>
      <c r="F123" s="111"/>
      <c r="G123" s="112"/>
      <c r="H123" s="90"/>
      <c r="I123" s="90"/>
      <c r="J123" s="90"/>
      <c r="K123" s="90"/>
      <c r="L123" s="90"/>
      <c r="M123" s="91"/>
    </row>
    <row r="124" spans="5:13" ht="15" customHeight="1" thickBot="1" x14ac:dyDescent="0.35">
      <c r="E124" s="52" t="s">
        <v>130</v>
      </c>
      <c r="F124" s="34"/>
      <c r="G124" s="52" t="s">
        <v>131</v>
      </c>
      <c r="H124" s="82"/>
      <c r="I124" s="82"/>
      <c r="J124" s="82"/>
      <c r="K124" s="82"/>
      <c r="L124" s="82"/>
      <c r="M124" s="83"/>
    </row>
    <row r="125" spans="5:13" ht="15" customHeight="1" thickBot="1" x14ac:dyDescent="0.35">
      <c r="E125" s="33" t="s">
        <v>133</v>
      </c>
      <c r="F125" s="34"/>
      <c r="G125" s="52" t="s">
        <v>134</v>
      </c>
      <c r="H125" s="82"/>
      <c r="I125" s="82"/>
      <c r="J125" s="82"/>
      <c r="K125" s="82"/>
      <c r="L125" s="82"/>
      <c r="M125" s="83"/>
    </row>
    <row r="126" spans="5:13" ht="15" customHeight="1" thickBot="1" x14ac:dyDescent="0.35">
      <c r="E126" s="33" t="s">
        <v>135</v>
      </c>
      <c r="F126" s="34"/>
      <c r="G126" s="52" t="s">
        <v>136</v>
      </c>
      <c r="H126" s="82"/>
      <c r="I126" s="82"/>
      <c r="J126" s="82"/>
      <c r="K126" s="82"/>
      <c r="L126" s="82"/>
      <c r="M126" s="83"/>
    </row>
    <row r="127" spans="5:13" ht="15" customHeight="1" thickBot="1" x14ac:dyDescent="0.35">
      <c r="E127" s="33" t="s">
        <v>137</v>
      </c>
      <c r="F127" s="34"/>
      <c r="G127" s="52" t="s">
        <v>138</v>
      </c>
      <c r="H127" s="82"/>
      <c r="I127" s="82"/>
      <c r="J127" s="82"/>
      <c r="K127" s="82"/>
      <c r="L127" s="82"/>
      <c r="M127" s="83"/>
    </row>
    <row r="128" spans="5:13" ht="15" customHeight="1" thickBot="1" x14ac:dyDescent="0.35">
      <c r="E128" s="33" t="s">
        <v>139</v>
      </c>
      <c r="F128" s="34"/>
      <c r="G128" s="52" t="s">
        <v>140</v>
      </c>
      <c r="H128" s="82"/>
      <c r="I128" s="82"/>
      <c r="J128" s="82"/>
      <c r="K128" s="82"/>
      <c r="L128" s="82"/>
      <c r="M128" s="83"/>
    </row>
    <row r="129" spans="5:13" ht="15" customHeight="1" thickBot="1" x14ac:dyDescent="0.35">
      <c r="E129" s="33" t="s">
        <v>141</v>
      </c>
      <c r="F129" s="34"/>
      <c r="G129" s="52" t="s">
        <v>142</v>
      </c>
      <c r="H129" s="82"/>
      <c r="I129" s="82"/>
      <c r="J129" s="82"/>
      <c r="K129" s="82"/>
      <c r="L129" s="82"/>
      <c r="M129" s="83"/>
    </row>
    <row r="130" spans="5:13" ht="15" customHeight="1" thickBot="1" x14ac:dyDescent="0.35">
      <c r="E130" s="33" t="s">
        <v>143</v>
      </c>
      <c r="F130" s="34"/>
      <c r="G130" s="52" t="s">
        <v>144</v>
      </c>
      <c r="H130" s="82"/>
      <c r="I130" s="82"/>
      <c r="J130" s="82"/>
      <c r="K130" s="82"/>
      <c r="L130" s="82"/>
      <c r="M130" s="83"/>
    </row>
    <row r="131" spans="5:13" ht="15" customHeight="1" thickBot="1" x14ac:dyDescent="0.35">
      <c r="E131" s="33" t="s">
        <v>145</v>
      </c>
      <c r="F131" s="34"/>
      <c r="G131" s="80">
        <v>0.19</v>
      </c>
      <c r="H131" s="84">
        <f t="shared" ref="H131:H136" si="36">$G131*inflatie15</f>
        <v>0.19</v>
      </c>
      <c r="I131" s="84">
        <f t="shared" ref="I131:I136" si="37">$G131*inflatie16</f>
        <v>0.19</v>
      </c>
      <c r="J131" s="84">
        <f t="shared" ref="J131:J136" si="38">$G131*inflatie17</f>
        <v>0.19</v>
      </c>
      <c r="K131" s="84">
        <f t="shared" ref="K131:K136" si="39">$G131*inflatie18</f>
        <v>0.19</v>
      </c>
      <c r="L131" s="84">
        <f t="shared" ref="L131:L136" si="40">$G131*inflatie19</f>
        <v>0.19</v>
      </c>
      <c r="M131" s="84">
        <f t="shared" ref="M131:M136" si="41">$G131*inflatie20</f>
        <v>0.19</v>
      </c>
    </row>
    <row r="132" spans="5:13" ht="15" customHeight="1" thickBot="1" x14ac:dyDescent="0.35">
      <c r="E132" s="33" t="s">
        <v>147</v>
      </c>
      <c r="F132" s="34"/>
      <c r="G132" s="80">
        <v>3</v>
      </c>
      <c r="H132" s="79">
        <f t="shared" si="36"/>
        <v>3</v>
      </c>
      <c r="I132" s="79">
        <f t="shared" si="37"/>
        <v>3</v>
      </c>
      <c r="J132" s="79">
        <f t="shared" si="38"/>
        <v>3</v>
      </c>
      <c r="K132" s="79">
        <f t="shared" si="39"/>
        <v>3</v>
      </c>
      <c r="L132" s="79">
        <f t="shared" si="40"/>
        <v>3</v>
      </c>
      <c r="M132" s="79">
        <f t="shared" si="41"/>
        <v>3</v>
      </c>
    </row>
    <row r="133" spans="5:13" ht="15" customHeight="1" thickBot="1" x14ac:dyDescent="0.35">
      <c r="E133" s="33" t="s">
        <v>148</v>
      </c>
      <c r="F133" s="34"/>
      <c r="G133" s="80">
        <v>0.19</v>
      </c>
      <c r="H133" s="84">
        <f t="shared" si="36"/>
        <v>0.19</v>
      </c>
      <c r="I133" s="84">
        <f t="shared" si="37"/>
        <v>0.19</v>
      </c>
      <c r="J133" s="84">
        <f t="shared" si="38"/>
        <v>0.19</v>
      </c>
      <c r="K133" s="84">
        <f t="shared" si="39"/>
        <v>0.19</v>
      </c>
      <c r="L133" s="84">
        <f t="shared" si="40"/>
        <v>0.19</v>
      </c>
      <c r="M133" s="84">
        <f t="shared" si="41"/>
        <v>0.19</v>
      </c>
    </row>
    <row r="134" spans="5:13" ht="15" customHeight="1" thickBot="1" x14ac:dyDescent="0.35">
      <c r="E134" s="33" t="s">
        <v>164</v>
      </c>
      <c r="F134" s="34"/>
      <c r="G134" s="80">
        <v>2.95</v>
      </c>
      <c r="H134" s="84">
        <f t="shared" si="36"/>
        <v>2.95</v>
      </c>
      <c r="I134" s="84">
        <f t="shared" si="37"/>
        <v>2.95</v>
      </c>
      <c r="J134" s="84">
        <f t="shared" si="38"/>
        <v>2.95</v>
      </c>
      <c r="K134" s="84">
        <f t="shared" si="39"/>
        <v>2.95</v>
      </c>
      <c r="L134" s="84">
        <f t="shared" si="40"/>
        <v>2.95</v>
      </c>
      <c r="M134" s="84">
        <f t="shared" si="41"/>
        <v>2.95</v>
      </c>
    </row>
    <row r="135" spans="5:13" ht="15" customHeight="1" thickBot="1" x14ac:dyDescent="0.35">
      <c r="E135" s="33" t="s">
        <v>163</v>
      </c>
      <c r="F135" s="34"/>
      <c r="G135" s="80">
        <v>2.66</v>
      </c>
      <c r="H135" s="84">
        <f t="shared" si="36"/>
        <v>2.66</v>
      </c>
      <c r="I135" s="84">
        <f t="shared" si="37"/>
        <v>2.66</v>
      </c>
      <c r="J135" s="84">
        <f t="shared" si="38"/>
        <v>2.66</v>
      </c>
      <c r="K135" s="84">
        <f t="shared" si="39"/>
        <v>2.66</v>
      </c>
      <c r="L135" s="84">
        <f t="shared" si="40"/>
        <v>2.66</v>
      </c>
      <c r="M135" s="84">
        <f t="shared" si="41"/>
        <v>2.66</v>
      </c>
    </row>
    <row r="136" spans="5:13" ht="15" customHeight="1" thickBot="1" x14ac:dyDescent="0.35">
      <c r="E136" s="33" t="s">
        <v>149</v>
      </c>
      <c r="F136" s="34"/>
      <c r="G136" s="80">
        <v>14</v>
      </c>
      <c r="H136" s="79">
        <f t="shared" si="36"/>
        <v>14</v>
      </c>
      <c r="I136" s="79">
        <f t="shared" si="37"/>
        <v>14</v>
      </c>
      <c r="J136" s="79">
        <f t="shared" si="38"/>
        <v>14</v>
      </c>
      <c r="K136" s="79">
        <f t="shared" si="39"/>
        <v>14</v>
      </c>
      <c r="L136" s="79">
        <f t="shared" si="40"/>
        <v>14</v>
      </c>
      <c r="M136" s="79">
        <f t="shared" si="41"/>
        <v>14</v>
      </c>
    </row>
    <row r="137" spans="5:13" ht="15" customHeight="1" thickBot="1" x14ac:dyDescent="0.35">
      <c r="E137" s="110" t="s">
        <v>151</v>
      </c>
      <c r="F137" s="111"/>
      <c r="G137" s="112"/>
      <c r="H137" s="90"/>
      <c r="I137" s="90"/>
      <c r="J137" s="90"/>
      <c r="K137" s="90"/>
      <c r="L137" s="90"/>
      <c r="M137" s="91"/>
    </row>
    <row r="138" spans="5:13" ht="15" customHeight="1" thickBot="1" x14ac:dyDescent="0.35">
      <c r="E138" s="52" t="s">
        <v>152</v>
      </c>
      <c r="F138" s="34"/>
      <c r="G138" s="81" t="s">
        <v>153</v>
      </c>
      <c r="H138" s="82"/>
      <c r="I138" s="82"/>
      <c r="J138" s="82"/>
      <c r="K138" s="82"/>
      <c r="L138" s="82"/>
      <c r="M138" s="83"/>
    </row>
    <row r="139" spans="5:13" ht="15" customHeight="1" thickBot="1" x14ac:dyDescent="0.35">
      <c r="E139" s="33" t="s">
        <v>155</v>
      </c>
      <c r="F139" s="34"/>
      <c r="G139" s="78">
        <v>34.75</v>
      </c>
      <c r="H139" s="79">
        <f t="shared" ref="H139:H141" si="42">$G139*inflatie15</f>
        <v>34.75</v>
      </c>
      <c r="I139" s="79">
        <f t="shared" ref="I139:I141" si="43">$G139*inflatie16</f>
        <v>34.75</v>
      </c>
      <c r="J139" s="79">
        <f t="shared" ref="J139:J141" si="44">$G139*inflatie17</f>
        <v>34.75</v>
      </c>
      <c r="K139" s="79">
        <f t="shared" ref="K139:K141" si="45">$G139*inflatie18</f>
        <v>34.75</v>
      </c>
      <c r="L139" s="79">
        <f t="shared" ref="L139:L141" si="46">$G139*inflatie19</f>
        <v>34.75</v>
      </c>
      <c r="M139" s="79">
        <f t="shared" ref="M139:M141" si="47">$G139*inflatie20</f>
        <v>34.75</v>
      </c>
    </row>
    <row r="140" spans="5:13" ht="15" customHeight="1" thickBot="1" x14ac:dyDescent="0.35">
      <c r="E140" s="33" t="s">
        <v>179</v>
      </c>
      <c r="F140" s="34"/>
      <c r="G140" s="78">
        <v>31.6</v>
      </c>
      <c r="H140" s="79">
        <f t="shared" si="42"/>
        <v>31.6</v>
      </c>
      <c r="I140" s="79">
        <f t="shared" si="43"/>
        <v>31.6</v>
      </c>
      <c r="J140" s="79">
        <f t="shared" si="44"/>
        <v>31.6</v>
      </c>
      <c r="K140" s="79">
        <f t="shared" si="45"/>
        <v>31.6</v>
      </c>
      <c r="L140" s="79">
        <f t="shared" si="46"/>
        <v>31.6</v>
      </c>
      <c r="M140" s="79">
        <f t="shared" si="47"/>
        <v>31.6</v>
      </c>
    </row>
    <row r="141" spans="5:13" ht="15" customHeight="1" thickBot="1" x14ac:dyDescent="0.35">
      <c r="E141" s="33" t="s">
        <v>180</v>
      </c>
      <c r="F141" s="34"/>
      <c r="G141" s="78">
        <v>37.9</v>
      </c>
      <c r="H141" s="79">
        <f t="shared" si="42"/>
        <v>37.9</v>
      </c>
      <c r="I141" s="79">
        <f t="shared" si="43"/>
        <v>37.9</v>
      </c>
      <c r="J141" s="79">
        <f t="shared" si="44"/>
        <v>37.9</v>
      </c>
      <c r="K141" s="79">
        <f t="shared" si="45"/>
        <v>37.9</v>
      </c>
      <c r="L141" s="79">
        <f t="shared" si="46"/>
        <v>37.9</v>
      </c>
      <c r="M141" s="79">
        <f t="shared" si="47"/>
        <v>37.9</v>
      </c>
    </row>
    <row r="142" spans="5:13" ht="15" customHeight="1" thickBot="1" x14ac:dyDescent="0.35">
      <c r="E142" s="33" t="s">
        <v>156</v>
      </c>
      <c r="F142" s="34"/>
      <c r="G142" s="80">
        <v>14</v>
      </c>
      <c r="H142" s="79">
        <f>$G142*inflatie15</f>
        <v>14</v>
      </c>
      <c r="I142" s="79">
        <f>$G142*inflatie16</f>
        <v>14</v>
      </c>
      <c r="J142" s="79">
        <f>$G142*inflatie17</f>
        <v>14</v>
      </c>
      <c r="K142" s="79">
        <f>$G142*inflatie18</f>
        <v>14</v>
      </c>
      <c r="L142" s="79">
        <f>$G142*inflatie19</f>
        <v>14</v>
      </c>
      <c r="M142" s="79">
        <f>$G142*inflatie20</f>
        <v>14</v>
      </c>
    </row>
    <row r="143" spans="5:13" ht="15" customHeight="1" x14ac:dyDescent="0.3"/>
    <row r="144" spans="5:13" ht="15" hidden="1" customHeight="1" x14ac:dyDescent="0.3"/>
    <row r="145" ht="15" hidden="1" customHeight="1" x14ac:dyDescent="0.3"/>
    <row r="146" ht="15" hidden="1" customHeight="1" x14ac:dyDescent="0.3"/>
    <row r="147" ht="15" hidden="1" customHeight="1" x14ac:dyDescent="0.3"/>
    <row r="148" ht="15" hidden="1" customHeight="1" x14ac:dyDescent="0.3"/>
    <row r="149" ht="15" hidden="1" customHeight="1" x14ac:dyDescent="0.3"/>
    <row r="150" ht="15" hidden="1" customHeight="1" x14ac:dyDescent="0.3"/>
    <row r="151" ht="15" hidden="1" customHeight="1" x14ac:dyDescent="0.3"/>
    <row r="152" ht="15" hidden="1" customHeight="1" x14ac:dyDescent="0.3"/>
    <row r="153" ht="15" hidden="1" customHeight="1" x14ac:dyDescent="0.3"/>
    <row r="154" ht="15" hidden="1" customHeight="1" x14ac:dyDescent="0.3"/>
    <row r="155" ht="15" hidden="1" customHeight="1" x14ac:dyDescent="0.3"/>
    <row r="156" ht="15" hidden="1" customHeight="1" x14ac:dyDescent="0.3"/>
    <row r="157" ht="15" hidden="1" customHeight="1" x14ac:dyDescent="0.3"/>
    <row r="158" ht="15" hidden="1" customHeight="1" x14ac:dyDescent="0.3"/>
    <row r="159" ht="15" hidden="1" customHeight="1" x14ac:dyDescent="0.3"/>
    <row r="160" ht="15" hidden="1" customHeight="1" x14ac:dyDescent="0.3"/>
    <row r="161" ht="15" hidden="1" customHeight="1" x14ac:dyDescent="0.3"/>
    <row r="162" ht="15" hidden="1" customHeight="1" x14ac:dyDescent="0.3"/>
    <row r="163" ht="15" hidden="1" customHeight="1" x14ac:dyDescent="0.3"/>
    <row r="164" ht="15" hidden="1" customHeight="1" x14ac:dyDescent="0.3"/>
    <row r="165" ht="15" hidden="1" customHeight="1" x14ac:dyDescent="0.3"/>
    <row r="166" ht="15" hidden="1" customHeight="1" x14ac:dyDescent="0.3"/>
    <row r="167" ht="15" hidden="1" customHeight="1" x14ac:dyDescent="0.3"/>
    <row r="168" ht="15" hidden="1" customHeight="1" x14ac:dyDescent="0.3"/>
    <row r="169" ht="15" hidden="1" customHeight="1" x14ac:dyDescent="0.3"/>
    <row r="170" ht="15" hidden="1" customHeight="1" x14ac:dyDescent="0.3"/>
    <row r="171" ht="15" hidden="1" customHeight="1" x14ac:dyDescent="0.3"/>
    <row r="172" ht="15" hidden="1" customHeight="1" x14ac:dyDescent="0.3"/>
    <row r="173" ht="15" hidden="1" customHeight="1" x14ac:dyDescent="0.3"/>
    <row r="174" ht="15" hidden="1" customHeight="1" x14ac:dyDescent="0.3"/>
    <row r="175" ht="15" hidden="1" customHeight="1" x14ac:dyDescent="0.3"/>
    <row r="176" ht="15" hidden="1" customHeight="1" x14ac:dyDescent="0.3"/>
    <row r="177" ht="15" hidden="1" customHeight="1" x14ac:dyDescent="0.3"/>
    <row r="178" ht="15" hidden="1" customHeight="1" x14ac:dyDescent="0.3"/>
    <row r="179" ht="15" hidden="1" customHeight="1" x14ac:dyDescent="0.3"/>
    <row r="180" ht="15" hidden="1" customHeight="1" x14ac:dyDescent="0.3"/>
    <row r="181" ht="15" hidden="1" customHeight="1" x14ac:dyDescent="0.3"/>
    <row r="182" ht="15" hidden="1" customHeight="1" x14ac:dyDescent="0.3"/>
    <row r="183" ht="15" hidden="1" customHeight="1" x14ac:dyDescent="0.3"/>
  </sheetData>
  <sheetProtection password="EB98" sheet="1" objects="1" scenarios="1"/>
  <mergeCells count="18">
    <mergeCell ref="E82:G82"/>
    <mergeCell ref="E11:G11"/>
    <mergeCell ref="E19:G19"/>
    <mergeCell ref="E22:G22"/>
    <mergeCell ref="E27:G27"/>
    <mergeCell ref="E35:G35"/>
    <mergeCell ref="E45:G45"/>
    <mergeCell ref="E54:G54"/>
    <mergeCell ref="E58:G58"/>
    <mergeCell ref="E74:G74"/>
    <mergeCell ref="E78:G78"/>
    <mergeCell ref="E137:G137"/>
    <mergeCell ref="E87:G87"/>
    <mergeCell ref="E90:G90"/>
    <mergeCell ref="E97:G97"/>
    <mergeCell ref="E108:G108"/>
    <mergeCell ref="E112:G112"/>
    <mergeCell ref="E123:G123"/>
  </mergeCells>
  <hyperlinks>
    <hyperlink ref="B15" location="Instellingen!A1" display="Instellingen"/>
    <hyperlink ref="B16" location="Referentieprijzen!A1" display="Referentieprijzen"/>
    <hyperlink ref="B17" location="'Input KH2015'!A1" display="Input KH2015"/>
    <hyperlink ref="B14" location="Introductie!A1" display="Introductie"/>
  </hyperlinks>
  <pageMargins left="0.7" right="0.7" top="0.75" bottom="0.75" header="0.3" footer="0.3"/>
  <pageSetup paperSize="9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Introductie</vt:lpstr>
      <vt:lpstr>Instellingen</vt:lpstr>
      <vt:lpstr>Referentieprijzen</vt:lpstr>
      <vt:lpstr>Input KH2015</vt:lpstr>
      <vt:lpstr>inflatie15</vt:lpstr>
      <vt:lpstr>inflatie16</vt:lpstr>
      <vt:lpstr>inflatie17</vt:lpstr>
      <vt:lpstr>inflatie18</vt:lpstr>
      <vt:lpstr>inflatie19</vt:lpstr>
      <vt:lpstr>inflatie20</vt:lpstr>
      <vt:lpstr>jaar</vt:lpstr>
    </vt:vector>
  </TitlesOfParts>
  <Company>EUR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Kanters</dc:creator>
  <cp:lastModifiedBy>Matthijs Versteegh</cp:lastModifiedBy>
  <cp:lastPrinted>2015-06-17T11:29:46Z</cp:lastPrinted>
  <dcterms:created xsi:type="dcterms:W3CDTF">2015-05-20T08:39:38Z</dcterms:created>
  <dcterms:modified xsi:type="dcterms:W3CDTF">2016-11-23T11:08:03Z</dcterms:modified>
</cp:coreProperties>
</file>